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GION\Desktop\"/>
    </mc:Choice>
  </mc:AlternateContent>
  <bookViews>
    <workbookView xWindow="0" yWindow="0" windowWidth="28800" windowHeight="12000"/>
  </bookViews>
  <sheets>
    <sheet name="Shkresa" sheetId="1" r:id="rId1"/>
    <sheet name="Raport kontr.buxhetor" sheetId="2" r:id="rId2"/>
    <sheet name="Ndarjet fillestare dhe finale" sheetId="3" r:id="rId3"/>
    <sheet name="Të hyrat Vetanake" sheetId="4" r:id="rId4"/>
    <sheet name="Ekz. sipas Nën-Prog" sheetId="7" r:id="rId5"/>
    <sheet name="Ekz.sipas burimit financimit" sheetId="5" r:id="rId6"/>
    <sheet name="Ekzek. sipas planit kontabel" sheetId="6" r:id="rId7"/>
    <sheet name="Krahasimi i pagesave 2026-2025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5" l="1"/>
  <c r="H12" i="5"/>
  <c r="C12" i="5"/>
  <c r="D12" i="5"/>
  <c r="E12" i="5"/>
  <c r="F12" i="5"/>
  <c r="G12" i="5"/>
  <c r="B12" i="5"/>
  <c r="I5" i="8" l="1"/>
  <c r="I6" i="8"/>
  <c r="I7" i="8"/>
  <c r="I8" i="8"/>
  <c r="I9" i="8"/>
  <c r="I4" i="8"/>
  <c r="H5" i="8"/>
  <c r="H6" i="8"/>
  <c r="H7" i="8"/>
  <c r="H8" i="8"/>
  <c r="H9" i="8"/>
  <c r="H4" i="8"/>
  <c r="B4" i="7"/>
  <c r="B8" i="8"/>
  <c r="D8" i="8" s="1"/>
  <c r="B7" i="8"/>
  <c r="B6" i="8"/>
  <c r="B5" i="8"/>
  <c r="D5" i="8" s="1"/>
  <c r="B4" i="8"/>
  <c r="B9" i="8" s="1"/>
  <c r="F9" i="8"/>
  <c r="G5" i="8"/>
  <c r="G6" i="8"/>
  <c r="G7" i="8"/>
  <c r="G8" i="8"/>
  <c r="G4" i="8"/>
  <c r="E9" i="8"/>
  <c r="C9" i="8"/>
  <c r="D7" i="8"/>
  <c r="D6" i="8"/>
  <c r="G9" i="8" l="1"/>
  <c r="D4" i="8"/>
  <c r="D9" i="8"/>
  <c r="C76" i="6" l="1"/>
  <c r="F73" i="6"/>
  <c r="E73" i="6"/>
  <c r="F69" i="6"/>
  <c r="E69" i="6"/>
  <c r="E67" i="6"/>
  <c r="F64" i="6"/>
  <c r="E64" i="6"/>
  <c r="D67" i="6"/>
  <c r="C67" i="6"/>
  <c r="F62" i="6"/>
  <c r="E62" i="6"/>
  <c r="C54" i="6"/>
  <c r="H49" i="6" s="1"/>
  <c r="F53" i="6"/>
  <c r="E53" i="6"/>
  <c r="D54" i="6"/>
  <c r="E46" i="6"/>
  <c r="F46" i="6"/>
  <c r="E15" i="6"/>
  <c r="F15" i="6"/>
  <c r="E5" i="6"/>
  <c r="F5" i="6"/>
  <c r="C5" i="7" l="1"/>
  <c r="D46" i="4"/>
  <c r="C32" i="7"/>
  <c r="C26" i="7"/>
  <c r="G29" i="7"/>
  <c r="G28" i="7"/>
  <c r="D26" i="7"/>
  <c r="E26" i="7"/>
  <c r="F26" i="7"/>
  <c r="B26" i="7"/>
  <c r="G27" i="7"/>
  <c r="G26" i="7" s="1"/>
  <c r="G6" i="7"/>
  <c r="D5" i="7"/>
  <c r="E5" i="7"/>
  <c r="F5" i="7"/>
  <c r="B5" i="7"/>
  <c r="G22" i="7"/>
  <c r="G21" i="7"/>
  <c r="G20" i="7"/>
  <c r="G15" i="7"/>
  <c r="G33" i="7"/>
  <c r="G32" i="7" s="1"/>
  <c r="F32" i="7"/>
  <c r="E32" i="7"/>
  <c r="D32" i="7"/>
  <c r="B32" i="7"/>
  <c r="G31" i="7"/>
  <c r="G30" i="7" s="1"/>
  <c r="F30" i="7"/>
  <c r="E30" i="7"/>
  <c r="D30" i="7"/>
  <c r="C30" i="7"/>
  <c r="G25" i="7"/>
  <c r="G24" i="7"/>
  <c r="F23" i="7"/>
  <c r="E23" i="7"/>
  <c r="C23" i="7"/>
  <c r="G19" i="7"/>
  <c r="G18" i="7"/>
  <c r="G17" i="7"/>
  <c r="G16" i="7"/>
  <c r="G14" i="7"/>
  <c r="G13" i="7"/>
  <c r="G12" i="7"/>
  <c r="G11" i="7"/>
  <c r="G10" i="7"/>
  <c r="G9" i="7"/>
  <c r="G8" i="7"/>
  <c r="G7" i="7"/>
  <c r="D76" i="6"/>
  <c r="F75" i="6"/>
  <c r="E75" i="6"/>
  <c r="F74" i="6"/>
  <c r="E74" i="6"/>
  <c r="F72" i="6"/>
  <c r="E72" i="6"/>
  <c r="F71" i="6"/>
  <c r="E71" i="6"/>
  <c r="F70" i="6"/>
  <c r="E70" i="6"/>
  <c r="F66" i="6"/>
  <c r="E66" i="6"/>
  <c r="F65" i="6"/>
  <c r="E65" i="6"/>
  <c r="F63" i="6"/>
  <c r="E63" i="6"/>
  <c r="D60" i="6"/>
  <c r="C60" i="6"/>
  <c r="F59" i="6"/>
  <c r="E59" i="6"/>
  <c r="F58" i="6"/>
  <c r="E58" i="6"/>
  <c r="F57" i="6"/>
  <c r="E57" i="6"/>
  <c r="F56" i="6"/>
  <c r="E56" i="6"/>
  <c r="F52" i="6"/>
  <c r="E52" i="6"/>
  <c r="F51" i="6"/>
  <c r="E51" i="6"/>
  <c r="F50" i="6"/>
  <c r="E50" i="6"/>
  <c r="F49" i="6"/>
  <c r="E49" i="6"/>
  <c r="F48" i="6"/>
  <c r="E48" i="6"/>
  <c r="F47" i="6"/>
  <c r="E47" i="6"/>
  <c r="F45" i="6"/>
  <c r="E45" i="6"/>
  <c r="F44" i="6"/>
  <c r="E44" i="6"/>
  <c r="F43" i="6"/>
  <c r="E43" i="6"/>
  <c r="F42" i="6"/>
  <c r="E42" i="6"/>
  <c r="F41" i="6"/>
  <c r="E41" i="6"/>
  <c r="F40" i="6"/>
  <c r="E40" i="6"/>
  <c r="F39" i="6"/>
  <c r="E39" i="6"/>
  <c r="F38" i="6"/>
  <c r="E38" i="6"/>
  <c r="F37" i="6"/>
  <c r="E37" i="6"/>
  <c r="F36" i="6"/>
  <c r="E36" i="6"/>
  <c r="F35" i="6"/>
  <c r="E35" i="6"/>
  <c r="F34" i="6"/>
  <c r="E34" i="6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F26" i="6"/>
  <c r="E26" i="6"/>
  <c r="F25" i="6"/>
  <c r="E25" i="6"/>
  <c r="F24" i="6"/>
  <c r="E24" i="6"/>
  <c r="F23" i="6"/>
  <c r="E23" i="6"/>
  <c r="F22" i="6"/>
  <c r="E22" i="6"/>
  <c r="F21" i="6"/>
  <c r="E21" i="6"/>
  <c r="F20" i="6"/>
  <c r="E20" i="6"/>
  <c r="F19" i="6"/>
  <c r="E19" i="6"/>
  <c r="F18" i="6"/>
  <c r="E18" i="6"/>
  <c r="D16" i="6"/>
  <c r="C16" i="6"/>
  <c r="F14" i="6"/>
  <c r="E14" i="6"/>
  <c r="F13" i="6"/>
  <c r="E13" i="6"/>
  <c r="F12" i="6"/>
  <c r="E12" i="6"/>
  <c r="F11" i="6"/>
  <c r="E11" i="6"/>
  <c r="F10" i="6"/>
  <c r="E10" i="6"/>
  <c r="F9" i="6"/>
  <c r="E9" i="6"/>
  <c r="F8" i="6"/>
  <c r="E8" i="6"/>
  <c r="F7" i="6"/>
  <c r="E7" i="6"/>
  <c r="F6" i="6"/>
  <c r="E6" i="6"/>
  <c r="F16" i="6" l="1"/>
  <c r="F60" i="6"/>
  <c r="F76" i="6"/>
  <c r="F54" i="6"/>
  <c r="E54" i="6"/>
  <c r="F67" i="6"/>
  <c r="D77" i="6"/>
  <c r="D4" i="7"/>
  <c r="C4" i="7"/>
  <c r="G5" i="7"/>
  <c r="G23" i="7"/>
  <c r="F4" i="7"/>
  <c r="E4" i="7"/>
  <c r="E76" i="6"/>
  <c r="C77" i="6"/>
  <c r="E16" i="6"/>
  <c r="E60" i="6"/>
  <c r="G4" i="7" l="1"/>
  <c r="F77" i="6"/>
  <c r="E77" i="6"/>
  <c r="H11" i="5"/>
  <c r="I11" i="5"/>
  <c r="I10" i="5"/>
  <c r="H10" i="5"/>
  <c r="I9" i="5"/>
  <c r="H9" i="5"/>
  <c r="I8" i="5"/>
  <c r="H8" i="5"/>
  <c r="I7" i="5"/>
  <c r="H7" i="5"/>
  <c r="I6" i="5"/>
  <c r="H6" i="5"/>
  <c r="I5" i="5"/>
  <c r="H5" i="5"/>
  <c r="I4" i="5"/>
  <c r="H4" i="5"/>
  <c r="F10" i="4"/>
  <c r="F35" i="4"/>
  <c r="E37" i="4"/>
  <c r="F36" i="4"/>
  <c r="D37" i="4"/>
  <c r="E50" i="4" l="1"/>
  <c r="D50" i="4"/>
  <c r="F49" i="4"/>
  <c r="F48" i="4"/>
  <c r="F47" i="4"/>
  <c r="E45" i="4"/>
  <c r="D45" i="4"/>
  <c r="F45" i="4" s="1"/>
  <c r="F44" i="4"/>
  <c r="E43" i="4"/>
  <c r="D43" i="4"/>
  <c r="F43" i="4" s="1"/>
  <c r="F42" i="4"/>
  <c r="F41" i="4"/>
  <c r="F40" i="4"/>
  <c r="E39" i="4"/>
  <c r="D39" i="4"/>
  <c r="F38" i="4"/>
  <c r="F37" i="4"/>
  <c r="F34" i="4"/>
  <c r="F33" i="4"/>
  <c r="F32" i="4"/>
  <c r="F31" i="4"/>
  <c r="F30" i="4"/>
  <c r="F29" i="4"/>
  <c r="E28" i="4"/>
  <c r="D28" i="4"/>
  <c r="F27" i="4"/>
  <c r="F26" i="4"/>
  <c r="F25" i="4"/>
  <c r="E24" i="4"/>
  <c r="F24" i="4" s="1"/>
  <c r="F23" i="4"/>
  <c r="F22" i="4"/>
  <c r="F21" i="4"/>
  <c r="E20" i="4"/>
  <c r="D20" i="4"/>
  <c r="F19" i="4"/>
  <c r="F18" i="4"/>
  <c r="F17" i="4"/>
  <c r="F16" i="4"/>
  <c r="F15" i="4"/>
  <c r="F14" i="4"/>
  <c r="E13" i="4"/>
  <c r="D13" i="4"/>
  <c r="F12" i="4"/>
  <c r="F11" i="4"/>
  <c r="E10" i="4"/>
  <c r="D10" i="4"/>
  <c r="F9" i="4"/>
  <c r="F8" i="4"/>
  <c r="F7" i="4"/>
  <c r="F6" i="4"/>
  <c r="F5" i="4"/>
  <c r="F4" i="4"/>
  <c r="F28" i="4" l="1"/>
  <c r="D51" i="4"/>
  <c r="E46" i="4"/>
  <c r="E51" i="4" s="1"/>
  <c r="F13" i="4"/>
  <c r="F50" i="4"/>
  <c r="F39" i="4"/>
  <c r="F20" i="4"/>
  <c r="F51" i="4" l="1"/>
  <c r="F46" i="4"/>
  <c r="G5" i="3" l="1"/>
  <c r="G6" i="3"/>
  <c r="G7" i="3"/>
  <c r="G8" i="3"/>
  <c r="G9" i="3"/>
  <c r="G10" i="3"/>
  <c r="G4" i="3"/>
  <c r="B10" i="3"/>
  <c r="C10" i="3"/>
  <c r="F10" i="3"/>
  <c r="E10" i="3"/>
  <c r="D10" i="3"/>
</calcChain>
</file>

<file path=xl/sharedStrings.xml><?xml version="1.0" encoding="utf-8"?>
<sst xmlns="http://schemas.openxmlformats.org/spreadsheetml/2006/main" count="448" uniqueCount="260">
  <si>
    <t>REPUBLIKA E KOSOVËS - REPUBLIC OF KOSOVO</t>
  </si>
  <si>
    <t>KOMUNA - MUNICIPALITY</t>
  </si>
  <si>
    <t>HANI I ELEZIT</t>
  </si>
  <si>
    <t>DREJTORIA PËR BUXHET DHE FINANCA</t>
  </si>
  <si>
    <t>RAPORTI FINANCIAR PËR PERIUDHËN JANAR-QERSHOR 2026</t>
  </si>
  <si>
    <t>HANI I ELEZIT, KORRIK 2026</t>
  </si>
  <si>
    <t>RAPORTI I KONTROLLIT BUXHETOR: PERIUDHA JANAR-QERSHOR 2026</t>
  </si>
  <si>
    <t>Përshkrimi</t>
  </si>
  <si>
    <t>Buxheti Aktual</t>
  </si>
  <si>
    <t>Alokuar</t>
  </si>
  <si>
    <t>E paalokuar</t>
  </si>
  <si>
    <t>Aktuali</t>
  </si>
  <si>
    <t>Zotimet/obligimet e papaguara</t>
  </si>
  <si>
    <t>Bilanci</t>
  </si>
  <si>
    <t>Suficit/Deficit</t>
  </si>
  <si>
    <t>CAT / RESP / PCLASS / SUBCL</t>
  </si>
  <si>
    <t>A</t>
  </si>
  <si>
    <t>B</t>
  </si>
  <si>
    <t>A - B</t>
  </si>
  <si>
    <t>C</t>
  </si>
  <si>
    <t>D</t>
  </si>
  <si>
    <t>A - ( C + D )</t>
  </si>
  <si>
    <t>A - E</t>
  </si>
  <si>
    <t xml:space="preserve">    10 BUXHETI</t>
  </si>
  <si>
    <t xml:space="preserve">      659 HANI I ELEZIT</t>
  </si>
  <si>
    <t xml:space="preserve">        16035 ZYRA E KRYETARIT - HANI I ELEZIT</t>
  </si>
  <si>
    <t xml:space="preserve">          11 PAGA DHE SHTESA</t>
  </si>
  <si>
    <t xml:space="preserve">          13 MALLRA DHE SHËRBIME</t>
  </si>
  <si>
    <t xml:space="preserve">        16335 ADMINISTRATA - HANI I ELEZIT</t>
  </si>
  <si>
    <t xml:space="preserve">          14 SHPENZIME KOMUNALE</t>
  </si>
  <si>
    <t xml:space="preserve">        16935 ZYRA E KUVENDIT KOMUNAL - HANI I ELEZIT</t>
  </si>
  <si>
    <t xml:space="preserve">        17535 BUXHETI - HANI  ELEZIT</t>
  </si>
  <si>
    <t xml:space="preserve">        18444 PARANDALIMI DHE INSPEKTIMI I ZJARRIT</t>
  </si>
  <si>
    <t xml:space="preserve">          30 PASURITË JOFINANCIARE</t>
  </si>
  <si>
    <t xml:space="preserve">        19675 ZYRA LOKALE E KOMUNITETEVE - HANI I ELEZIT</t>
  </si>
  <si>
    <t xml:space="preserve">        47115 PYLLTARIA   INSPEKCIONI - HANI I ELEZIT</t>
  </si>
  <si>
    <t xml:space="preserve">        48075 TURIZMI-HANI I ELEZIT</t>
  </si>
  <si>
    <t xml:space="preserve">        66480 PLANIFIKIMI URBANIZMI INSPEKCIONI - HANI  ELEZIT</t>
  </si>
  <si>
    <t xml:space="preserve">        73044 ADMINISTRATA - HANI I ELEZIT</t>
  </si>
  <si>
    <t xml:space="preserve">        75050 SHËRBIMET E KUJDESIT PRIMAR SHËNDETËSOR - HANI I ELEZIT</t>
  </si>
  <si>
    <t xml:space="preserve">        75671 SHËRBIMET SOCIALE - HANI ELEZIT</t>
  </si>
  <si>
    <t xml:space="preserve">        85035 SHËRBIMET KULTURORE-H.I ELEZIT</t>
  </si>
  <si>
    <t xml:space="preserve">        92175 ADMINISTRATA - HANI I ELEZIT</t>
  </si>
  <si>
    <t xml:space="preserve">        92890 ARSIMI PARAFILLOR DHE  ÇERDHET - HANI I  ELEZIT</t>
  </si>
  <si>
    <t xml:space="preserve">        94020 ARSIMI FILLOR - HANI  ELEZIT</t>
  </si>
  <si>
    <t xml:space="preserve">        95220 ARSIMI I MESËM - HANI I ELEZIT</t>
  </si>
  <si>
    <t xml:space="preserve">    21 TË HYRAT VETANAKE</t>
  </si>
  <si>
    <t xml:space="preserve">          20 SUBVENCIONE DHE TRANSFERE</t>
  </si>
  <si>
    <t xml:space="preserve">    22 TË HYRAT VETANAKE NGA VITI I KALUAR</t>
  </si>
  <si>
    <t xml:space="preserve">    32 GRANTE TJERA TË JASHTME</t>
  </si>
  <si>
    <t xml:space="preserve">    49 BE - BASHKIMI EUROPIAN</t>
  </si>
  <si>
    <t xml:space="preserve">    60 UN-HABITAT</t>
  </si>
  <si>
    <t xml:space="preserve">    61 QEVERIA ZVICRANE</t>
  </si>
  <si>
    <t xml:space="preserve">    93 COUNCIL OF EUROPE</t>
  </si>
  <si>
    <t>Totali I Përgjithshëm</t>
  </si>
  <si>
    <t>NDARJET FILLESTARE DHE FINALE TË BUXHETIT 2026</t>
  </si>
  <si>
    <t>Kategoritë ekonomike</t>
  </si>
  <si>
    <t>Ndarjet Buxhetore Nr: 10/L-001</t>
  </si>
  <si>
    <t>49 - BE - Bashkimi Evropian</t>
  </si>
  <si>
    <t>Grante të mbetura</t>
  </si>
  <si>
    <t>93 - Këshilli i Evropës</t>
  </si>
  <si>
    <t>Total</t>
  </si>
  <si>
    <t>Paga dhe shtesa</t>
  </si>
  <si>
    <t>Mallra dhe shërbime</t>
  </si>
  <si>
    <t>Shpenzime Komunale</t>
  </si>
  <si>
    <t>Subvencione dhe transfere</t>
  </si>
  <si>
    <t>Shpenzime Kapitale</t>
  </si>
  <si>
    <t>Tjera</t>
  </si>
  <si>
    <t>Fondi 22</t>
  </si>
  <si>
    <t>Nr</t>
  </si>
  <si>
    <t>Kodi</t>
  </si>
  <si>
    <t>Realizimi  Janar-Qershor 2025</t>
  </si>
  <si>
    <t>Certifikatat e lindjes</t>
  </si>
  <si>
    <t>Certifikatat e kurorëzimit</t>
  </si>
  <si>
    <t>Certifikatat e vdekjes</t>
  </si>
  <si>
    <t>Taksa për çertifikata tjera</t>
  </si>
  <si>
    <t>Taksa për verifikimin e dok. të ndryshme</t>
  </si>
  <si>
    <t>Taksa tjera administrative</t>
  </si>
  <si>
    <t>I</t>
  </si>
  <si>
    <t>Administrata e Përgjithshme</t>
  </si>
  <si>
    <t>Tatimi në pronë dhe në tokë</t>
  </si>
  <si>
    <t>Taksë për regjistrim të automjeteve</t>
  </si>
  <si>
    <t>II</t>
  </si>
  <si>
    <t>Buxhet dhe Financa</t>
  </si>
  <si>
    <t>Taksa të tjera administrative</t>
  </si>
  <si>
    <t>Të hyrat nga ushtrimi i veprimt. afariste</t>
  </si>
  <si>
    <t>Licenca për transportin rrugor të udhëtarëve dhe mallrave</t>
  </si>
  <si>
    <t>Licenca për reklama dhe publikime në prona publike</t>
  </si>
  <si>
    <t>Shfrytëzimi i pronës publike</t>
  </si>
  <si>
    <t>Gjobat tjera</t>
  </si>
  <si>
    <t>III</t>
  </si>
  <si>
    <t>Shërbimet Publike</t>
  </si>
  <si>
    <t>Ndërrim destinimi i tokës</t>
  </si>
  <si>
    <t>Gjoba tjera</t>
  </si>
  <si>
    <t>IV</t>
  </si>
  <si>
    <t>Bujqësia dhe Zhvillimi Rural</t>
  </si>
  <si>
    <t>Gjoba nga Inspektoriati</t>
  </si>
  <si>
    <t>Licenca për pranim teknik të lokalit</t>
  </si>
  <si>
    <t>V</t>
  </si>
  <si>
    <t>Zhvillimi Ekonomik</t>
  </si>
  <si>
    <t>Taksa komunale për leje ndërtimi</t>
  </si>
  <si>
    <t>Taksë për ndërrim të pronarit të pronës</t>
  </si>
  <si>
    <t>Taksë për legalizim të objekteve</t>
  </si>
  <si>
    <t>Taksa për ndërrim të destinimit të pronës</t>
  </si>
  <si>
    <t>VI</t>
  </si>
  <si>
    <t>Urbanizimi dhe Kadastri</t>
  </si>
  <si>
    <t>Participimet në Arsim</t>
  </si>
  <si>
    <t>VII</t>
  </si>
  <si>
    <t>Arsimi</t>
  </si>
  <si>
    <t>Taksa për shërbimet sociale</t>
  </si>
  <si>
    <t>Participimet në shëndetësi</t>
  </si>
  <si>
    <t>Taksa për çertifikata mjekësore</t>
  </si>
  <si>
    <t>VIII</t>
  </si>
  <si>
    <t>Shëndetësia dhe MS</t>
  </si>
  <si>
    <t>IX</t>
  </si>
  <si>
    <t>Kulturë, Rini dhe Sport</t>
  </si>
  <si>
    <t>TË HYRAT DIREKTE</t>
  </si>
  <si>
    <t>Të hyrat nga dënimet në trafik</t>
  </si>
  <si>
    <t>Të hyrat nga Agjensioni Pyjor</t>
  </si>
  <si>
    <t>Të hyrat nga dënimet në gjykata</t>
  </si>
  <si>
    <t>TË HYRAT INDIREKTE</t>
  </si>
  <si>
    <t>TOTALI I PËRGJITHSHËM (A + B)</t>
  </si>
  <si>
    <t>Realizimi  Janar-Qershor 2026</t>
  </si>
  <si>
    <t>Krahasimi në euro 2026-2025</t>
  </si>
  <si>
    <t>Taksa për çertifikatë të pronësisë dhe kopje plani</t>
  </si>
  <si>
    <t>Matja e tokës në teren</t>
  </si>
  <si>
    <t>REALIZIMI I TË HYRAVE VETANAKE KOMUNALE</t>
  </si>
  <si>
    <t>EKZEKUTIMI I BUXHETIT JANAR-QERSHOR 2026 SIPAS BURIMIT TË FINANCIMIT</t>
  </si>
  <si>
    <t>Zotim /Obligimet në pritje</t>
  </si>
  <si>
    <t>Buxheti FreeBalance</t>
  </si>
  <si>
    <t>Progresi në % realizim/alokim</t>
  </si>
  <si>
    <t>Progresi në % realizim/planifikim</t>
  </si>
  <si>
    <t>10 BUXHETI</t>
  </si>
  <si>
    <t>21 TE HYRAT VETANAKE</t>
  </si>
  <si>
    <t>32 GRANTE TJERA TE JASHTME</t>
  </si>
  <si>
    <t>22- TË HYRAT E BARTURA</t>
  </si>
  <si>
    <t>49 EU-UNIONI EUROPIAN</t>
  </si>
  <si>
    <t>60 UN-HABITAT</t>
  </si>
  <si>
    <t>61 QEVERIA ZVICRANE</t>
  </si>
  <si>
    <t>Totali i Përgjithshëm</t>
  </si>
  <si>
    <t>Buxheti i Alokuar</t>
  </si>
  <si>
    <t>93 Këshilli i Evropës</t>
  </si>
  <si>
    <t>Shpenzimi Janar-Qershor 2025</t>
  </si>
  <si>
    <t>Krahasimi në %</t>
  </si>
  <si>
    <t xml:space="preserve">Pagat neto </t>
  </si>
  <si>
    <t>Tatimi në të ardhura personale</t>
  </si>
  <si>
    <t>Kontributi pensional - Punëtori</t>
  </si>
  <si>
    <t>Përvoja e punës</t>
  </si>
  <si>
    <t>Kontributi pensional - Punëdhënësi</t>
  </si>
  <si>
    <t>Shtesa e veçantë për të zgjedhurit</t>
  </si>
  <si>
    <t>Shtesa për vëllimin e punës</t>
  </si>
  <si>
    <t>Sindikatat</t>
  </si>
  <si>
    <t>Odat profesionale</t>
  </si>
  <si>
    <t>Kujdestaria, puna gjatë natës dhe puna jashtë orarit të punës</t>
  </si>
  <si>
    <t>Totali për paga dhe shtesa</t>
  </si>
  <si>
    <t>Mallrat dhe shërbimet</t>
  </si>
  <si>
    <t>Transporti i udhëtimit zyrtar brenda vendit</t>
  </si>
  <si>
    <t>Transporti i udhëtimit zyrtar jashtë vendit</t>
  </si>
  <si>
    <t>Interneti</t>
  </si>
  <si>
    <t>Telefonia mobile</t>
  </si>
  <si>
    <t>Shpenzimet postare</t>
  </si>
  <si>
    <t>Para xhepi - Mëditje për udhëtime zyrtare jashtë vendit</t>
  </si>
  <si>
    <t>Shërbimet e arsimit dhe trajnimit</t>
  </si>
  <si>
    <t>Shërbime të ndryshme shëndetësore</t>
  </si>
  <si>
    <t>Shërbime të ndryshme këshilldhënëse dhe profesionale</t>
  </si>
  <si>
    <t>Shërbimet e veçanta - konsulentë dhe kontraktorë individual</t>
  </si>
  <si>
    <t>Shërbime kontraktuese tjera</t>
  </si>
  <si>
    <t>Shërbime teknike</t>
  </si>
  <si>
    <t>Shpenzimet për anëtarsim</t>
  </si>
  <si>
    <t>Mobiljet</t>
  </si>
  <si>
    <t>Pajisje tjera</t>
  </si>
  <si>
    <t>Furnizim pë zyrë</t>
  </si>
  <si>
    <t>Furnizim me ushqim dhe pije (jo dreka zyrtare)</t>
  </si>
  <si>
    <t>Furnizime mjekësore</t>
  </si>
  <si>
    <t>Furnizime pastrimi</t>
  </si>
  <si>
    <t>Drutë dhe prodhimet e drurit për ngrohje</t>
  </si>
  <si>
    <t>Derivate për automjete, gjeneratorë dhe makineri</t>
  </si>
  <si>
    <t>Avancë (Paradhënia) për para të imëta</t>
  </si>
  <si>
    <t>Regjistrimi i automjeteve</t>
  </si>
  <si>
    <t>Sigurimi i automjeteve</t>
  </si>
  <si>
    <t>Mirëmbajtja dhe riparimi i automjeteve</t>
  </si>
  <si>
    <t>Mirëmbajtja e ndërtesave administrative dhe afariste</t>
  </si>
  <si>
    <t>Mirëmbajtja e ndërtesave arsimore</t>
  </si>
  <si>
    <t>Mirëmbajtja e ndërtesave shëndetësore</t>
  </si>
  <si>
    <t>Mirëmbajtja e autorrugëve</t>
  </si>
  <si>
    <t>Mirëmbajtja e rrugëve lokale</t>
  </si>
  <si>
    <t>Qiraja për automjete</t>
  </si>
  <si>
    <t>Kompenismi i përfaqësimit brenda vendit</t>
  </si>
  <si>
    <t>Shpenzime-vendimet e gjykatave</t>
  </si>
  <si>
    <t>Vendimet Administrative - Neni 39.2 LMFPP</t>
  </si>
  <si>
    <t>Totali për mallra dhe shërbime</t>
  </si>
  <si>
    <t>Shpenzimet komunale</t>
  </si>
  <si>
    <t>Energjia Elektrike</t>
  </si>
  <si>
    <t>Shërbimet e ujësjellësit dhe kanalizimit</t>
  </si>
  <si>
    <t>Mbeturinat</t>
  </si>
  <si>
    <t>Telefonia fikse</t>
  </si>
  <si>
    <t>Vendime gjyqësore</t>
  </si>
  <si>
    <t>Totali për shpenzime komunale</t>
  </si>
  <si>
    <t>Subvencionet dhe transferet</t>
  </si>
  <si>
    <t>Subvencione për entitete jo-publike</t>
  </si>
  <si>
    <t>Transfere për përfitues individual tjerë</t>
  </si>
  <si>
    <t>Totali në subvencione dhe transfere</t>
  </si>
  <si>
    <t>Investimet kapitale</t>
  </si>
  <si>
    <t>Rrugët lokale</t>
  </si>
  <si>
    <t>Pajisje tjera të teknologjisë Informative dhe të komunikimit</t>
  </si>
  <si>
    <t>Paisje tjera</t>
  </si>
  <si>
    <t>Kamionë</t>
  </si>
  <si>
    <t>Pagesa-vendime gjyqësore</t>
  </si>
  <si>
    <t>Totali për investime kapitale</t>
  </si>
  <si>
    <t>Totali për të gjithë kategoritë buxhetore</t>
  </si>
  <si>
    <t>Shpenzimi Janar-Qershor 2026</t>
  </si>
  <si>
    <t>Krahasimi 2026-2025</t>
  </si>
  <si>
    <t>Programet(Drejtoritë)</t>
  </si>
  <si>
    <t>Pagat dhe shtesat</t>
  </si>
  <si>
    <t>Shpenzimet kapitalet</t>
  </si>
  <si>
    <t>Totali i shpenzimeve</t>
  </si>
  <si>
    <t>Totali</t>
  </si>
  <si>
    <t>GRANTI QEVERITAR (10)</t>
  </si>
  <si>
    <t>Zyra e Kryetarit</t>
  </si>
  <si>
    <t>Zyra e Kuvendit Komunal</t>
  </si>
  <si>
    <t>Shërbime Publike dhe Emergjenca</t>
  </si>
  <si>
    <t>Zyra lokale për Komunitete</t>
  </si>
  <si>
    <t>Bujqësia, Pylltaria dhe Zhvillimi Rural</t>
  </si>
  <si>
    <t>Zhvllimi Ekonomik dhe Turizmi</t>
  </si>
  <si>
    <t>Urbanizmi</t>
  </si>
  <si>
    <t>Shërbimet e Shëndetësisë Primare</t>
  </si>
  <si>
    <t>Shërbimet sociale</t>
  </si>
  <si>
    <t>Shërbime Kulturore</t>
  </si>
  <si>
    <t>TË HYRAT VETANAKE-21</t>
  </si>
  <si>
    <t>TË HYRAT E BARTUARA - 22</t>
  </si>
  <si>
    <t>-</t>
  </si>
  <si>
    <t>Ekzekutimi i buxhetit sipas Nën-Programeve  Buxhetore dhe sipas Fondeve Burimore</t>
  </si>
  <si>
    <t>Administrata e Shëndetësisë</t>
  </si>
  <si>
    <t>Administrata e Arsimit</t>
  </si>
  <si>
    <t>Arsimi Parafillor Çerdhja</t>
  </si>
  <si>
    <t>Arsimi Fillor</t>
  </si>
  <si>
    <t>Arsimi i Mesëm</t>
  </si>
  <si>
    <t xml:space="preserve">Arsimi i Mesëm </t>
  </si>
  <si>
    <t>93 - KËSHILLI I EVROPËS</t>
  </si>
  <si>
    <t>Shtesa e performancës</t>
  </si>
  <si>
    <t xml:space="preserve"> Mirëmbajtja e ndërtesave sportive</t>
  </si>
  <si>
    <t>Subvencione për entitete publike</t>
  </si>
  <si>
    <t>Transfere për qeveri tjera</t>
  </si>
  <si>
    <t>Ndërtesa shëndetësore</t>
  </si>
  <si>
    <t>Vetura zyrtare</t>
  </si>
  <si>
    <t>KRAHASIMI I PAGESAVE PËR PERIUDHËN JANAR-QERSHOR 2026/2025</t>
  </si>
  <si>
    <t>Kategoritë buxhetore</t>
  </si>
  <si>
    <t>Buxheti 2025</t>
  </si>
  <si>
    <t>Realizimi Janar-Qershor 2025</t>
  </si>
  <si>
    <t>Shpenzime komunale</t>
  </si>
  <si>
    <t>Subvencione dhe trans.</t>
  </si>
  <si>
    <t>Investime Kapitale</t>
  </si>
  <si>
    <t>TOTAL</t>
  </si>
  <si>
    <t>Buxheti 2026</t>
  </si>
  <si>
    <t>%</t>
  </si>
  <si>
    <t>Krahasimi në euro 2026/25</t>
  </si>
  <si>
    <t>Krahasimi në % 2026/25</t>
  </si>
  <si>
    <t>Realizimi Janar-Qershor 2026</t>
  </si>
  <si>
    <t>Nr.04/6358/2026</t>
  </si>
  <si>
    <t>Ekzekutimi i buxhetit sipas Planit Kontabël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</si>
</sst>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-* #,##0.00_-;\-* #,##0.00_-;_-* &quot;-&quot;??_-;_-@_-"/>
    <numFmt numFmtId="166" formatCode="_-* #,##0.00\ _X_D_R_-;\-* #,##0.00\ _X_D_R_-;_-* &quot;-&quot;??\ _X_D_R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b/>
      <sz val="11"/>
      <name val="Times New Roman"/>
      <family val="1"/>
    </font>
    <font>
      <sz val="18"/>
      <name val="Times New Roman"/>
      <family val="1"/>
    </font>
    <font>
      <b/>
      <sz val="10"/>
      <name val="Times New Roman"/>
      <family val="1"/>
    </font>
    <font>
      <b/>
      <sz val="20"/>
      <color rgb="FF17365D"/>
      <name val="Times New Roman"/>
      <family val="1"/>
    </font>
    <font>
      <b/>
      <sz val="12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8"/>
      <color rgb="FF00000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</font>
    <font>
      <sz val="11"/>
      <color indexed="8"/>
      <name val="Times New Roman"/>
      <family val="1"/>
    </font>
    <font>
      <sz val="11"/>
      <color rgb="FF000000"/>
      <name val="Times New Roman"/>
      <family val="1"/>
    </font>
    <font>
      <b/>
      <sz val="11"/>
      <color indexed="8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9"/>
      <color theme="1"/>
      <name val="Times New Roman"/>
      <family val="1"/>
    </font>
    <font>
      <sz val="11"/>
      <color theme="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0" fontId="1" fillId="2" borderId="0" applyNumberFormat="0" applyBorder="0" applyAlignment="0" applyProtection="0"/>
  </cellStyleXfs>
  <cellXfs count="183">
    <xf numFmtId="0" fontId="0" fillId="0" borderId="0" xfId="0"/>
    <xf numFmtId="0" fontId="4" fillId="3" borderId="2" xfId="3" applyFill="1" applyBorder="1"/>
    <xf numFmtId="0" fontId="4" fillId="3" borderId="3" xfId="3" applyFill="1" applyBorder="1"/>
    <xf numFmtId="0" fontId="4" fillId="3" borderId="4" xfId="3" applyFill="1" applyBorder="1"/>
    <xf numFmtId="0" fontId="4" fillId="3" borderId="5" xfId="3" applyFill="1" applyBorder="1"/>
    <xf numFmtId="0" fontId="4" fillId="3" borderId="0" xfId="3" applyFill="1"/>
    <xf numFmtId="0" fontId="4" fillId="3" borderId="6" xfId="3" applyFill="1" applyBorder="1"/>
    <xf numFmtId="0" fontId="7" fillId="3" borderId="5" xfId="3" applyFont="1" applyFill="1" applyBorder="1"/>
    <xf numFmtId="0" fontId="8" fillId="3" borderId="0" xfId="3" applyFont="1" applyFill="1" applyAlignment="1">
      <alignment horizontal="left"/>
    </xf>
    <xf numFmtId="0" fontId="7" fillId="3" borderId="0" xfId="3" applyFont="1" applyFill="1"/>
    <xf numFmtId="0" fontId="9" fillId="3" borderId="0" xfId="3" applyFont="1" applyFill="1"/>
    <xf numFmtId="0" fontId="11" fillId="3" borderId="0" xfId="3" applyFont="1" applyFill="1"/>
    <xf numFmtId="0" fontId="4" fillId="3" borderId="0" xfId="3" applyFill="1" applyAlignment="1">
      <alignment horizontal="center"/>
    </xf>
    <xf numFmtId="0" fontId="6" fillId="3" borderId="0" xfId="3" applyFont="1" applyFill="1"/>
    <xf numFmtId="0" fontId="4" fillId="3" borderId="7" xfId="3" applyFill="1" applyBorder="1"/>
    <xf numFmtId="0" fontId="4" fillId="3" borderId="8" xfId="3" applyFill="1" applyBorder="1"/>
    <xf numFmtId="0" fontId="4" fillId="3" borderId="9" xfId="3" applyFill="1" applyBorder="1"/>
    <xf numFmtId="0" fontId="3" fillId="0" borderId="0" xfId="0" applyFont="1"/>
    <xf numFmtId="0" fontId="13" fillId="0" borderId="0" xfId="0" applyFont="1"/>
    <xf numFmtId="0" fontId="14" fillId="4" borderId="10" xfId="0" applyNumberFormat="1" applyFont="1" applyFill="1" applyBorder="1" applyAlignment="1" applyProtection="1">
      <alignment horizontal="center" vertical="center" wrapText="1"/>
    </xf>
    <xf numFmtId="4" fontId="14" fillId="4" borderId="10" xfId="0" applyNumberFormat="1" applyFont="1" applyFill="1" applyBorder="1" applyAlignment="1" applyProtection="1">
      <alignment horizontal="right" vertical="center" wrapText="1"/>
    </xf>
    <xf numFmtId="4" fontId="17" fillId="4" borderId="10" xfId="0" applyNumberFormat="1" applyFont="1" applyFill="1" applyBorder="1" applyAlignment="1" applyProtection="1">
      <alignment horizontal="right" vertical="center" wrapText="1"/>
    </xf>
    <xf numFmtId="0" fontId="18" fillId="3" borderId="11" xfId="0" applyFont="1" applyFill="1" applyBorder="1" applyAlignment="1">
      <alignment vertical="center" wrapText="1"/>
    </xf>
    <xf numFmtId="0" fontId="18" fillId="3" borderId="12" xfId="0" applyFont="1" applyFill="1" applyBorder="1" applyAlignment="1">
      <alignment vertical="center" wrapText="1"/>
    </xf>
    <xf numFmtId="0" fontId="18" fillId="3" borderId="13" xfId="0" applyFont="1" applyFill="1" applyBorder="1" applyAlignment="1">
      <alignment vertical="center" wrapText="1"/>
    </xf>
    <xf numFmtId="0" fontId="19" fillId="3" borderId="14" xfId="0" applyFont="1" applyFill="1" applyBorder="1" applyAlignment="1">
      <alignment vertical="center" wrapText="1"/>
    </xf>
    <xf numFmtId="4" fontId="20" fillId="3" borderId="15" xfId="0" applyNumberFormat="1" applyFont="1" applyFill="1" applyBorder="1"/>
    <xf numFmtId="164" fontId="21" fillId="3" borderId="15" xfId="1" applyFont="1" applyFill="1" applyBorder="1" applyAlignment="1">
      <alignment horizontal="center" vertical="center" wrapText="1"/>
    </xf>
    <xf numFmtId="164" fontId="18" fillId="3" borderId="16" xfId="1" applyFont="1" applyFill="1" applyBorder="1" applyAlignment="1">
      <alignment horizontal="center" vertical="center" wrapText="1"/>
    </xf>
    <xf numFmtId="164" fontId="19" fillId="3" borderId="15" xfId="1" applyFont="1" applyFill="1" applyBorder="1" applyAlignment="1">
      <alignment horizontal="center" vertical="center" wrapText="1"/>
    </xf>
    <xf numFmtId="164" fontId="21" fillId="3" borderId="16" xfId="1" applyFont="1" applyFill="1" applyBorder="1" applyAlignment="1">
      <alignment horizontal="center" vertical="center" wrapText="1"/>
    </xf>
    <xf numFmtId="0" fontId="18" fillId="3" borderId="17" xfId="0" applyFont="1" applyFill="1" applyBorder="1" applyAlignment="1">
      <alignment vertical="center" wrapText="1"/>
    </xf>
    <xf numFmtId="164" fontId="18" fillId="3" borderId="15" xfId="1" applyFont="1" applyFill="1" applyBorder="1" applyAlignment="1">
      <alignment horizontal="center" vertical="center" wrapText="1"/>
    </xf>
    <xf numFmtId="164" fontId="18" fillId="3" borderId="18" xfId="1" applyFont="1" applyFill="1" applyBorder="1" applyAlignment="1">
      <alignment horizontal="center" vertical="center" wrapText="1"/>
    </xf>
    <xf numFmtId="0" fontId="20" fillId="3" borderId="15" xfId="0" applyNumberFormat="1" applyFont="1" applyFill="1" applyBorder="1"/>
    <xf numFmtId="164" fontId="0" fillId="0" borderId="0" xfId="1" applyFont="1"/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/>
    </xf>
    <xf numFmtId="0" fontId="1" fillId="2" borderId="1" xfId="1" applyNumberFormat="1" applyFill="1" applyBorder="1" applyAlignment="1">
      <alignment horizontal="center" vertical="center" wrapText="1"/>
    </xf>
    <xf numFmtId="0" fontId="1" fillId="2" borderId="1" xfId="1" applyNumberFormat="1" applyFill="1" applyBorder="1" applyAlignment="1">
      <alignment horizontal="center" vertical="center"/>
    </xf>
    <xf numFmtId="164" fontId="1" fillId="2" borderId="1" xfId="1" applyFill="1" applyBorder="1" applyAlignment="1">
      <alignment horizontal="left" vertical="center" indent="2"/>
    </xf>
    <xf numFmtId="164" fontId="3" fillId="2" borderId="1" xfId="1" applyFont="1" applyFill="1" applyBorder="1" applyAlignment="1">
      <alignment horizontal="left" vertical="center" indent="2"/>
    </xf>
    <xf numFmtId="0" fontId="3" fillId="2" borderId="1" xfId="1" applyNumberFormat="1" applyFont="1" applyFill="1" applyBorder="1" applyAlignment="1">
      <alignment vertical="top" wrapText="1"/>
    </xf>
    <xf numFmtId="0" fontId="1" fillId="2" borderId="1" xfId="1" applyNumberFormat="1" applyFill="1" applyBorder="1" applyAlignment="1">
      <alignment vertical="top" wrapText="1"/>
    </xf>
    <xf numFmtId="164" fontId="1" fillId="2" borderId="1" xfId="1" applyFill="1" applyBorder="1" applyAlignment="1">
      <alignment horizontal="center" vertical="center"/>
    </xf>
    <xf numFmtId="164" fontId="1" fillId="2" borderId="1" xfId="1" applyFill="1" applyBorder="1" applyAlignment="1">
      <alignment vertical="center"/>
    </xf>
    <xf numFmtId="164" fontId="3" fillId="2" borderId="1" xfId="1" applyFont="1" applyFill="1" applyBorder="1" applyAlignment="1">
      <alignment vertical="center"/>
    </xf>
    <xf numFmtId="0" fontId="0" fillId="2" borderId="1" xfId="1" applyNumberFormat="1" applyFont="1" applyFill="1" applyBorder="1" applyAlignment="1">
      <alignment horizontal="center" vertical="center"/>
    </xf>
    <xf numFmtId="164" fontId="0" fillId="0" borderId="0" xfId="0" applyNumberFormat="1"/>
    <xf numFmtId="0" fontId="9" fillId="3" borderId="15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vertical="center" wrapText="1"/>
    </xf>
    <xf numFmtId="164" fontId="7" fillId="3" borderId="15" xfId="1" applyFont="1" applyFill="1" applyBorder="1" applyAlignment="1">
      <alignment vertical="center" wrapText="1"/>
    </xf>
    <xf numFmtId="164" fontId="9" fillId="3" borderId="15" xfId="1" applyFont="1" applyFill="1" applyBorder="1" applyAlignment="1">
      <alignment horizontal="center" vertical="center" wrapText="1"/>
    </xf>
    <xf numFmtId="164" fontId="7" fillId="3" borderId="15" xfId="1" applyFont="1" applyFill="1" applyBorder="1" applyAlignment="1">
      <alignment horizontal="right" vertical="center" wrapText="1"/>
    </xf>
    <xf numFmtId="164" fontId="22" fillId="5" borderId="15" xfId="1" applyFont="1" applyFill="1" applyBorder="1" applyAlignment="1">
      <alignment horizontal="right" vertical="center" wrapText="1"/>
    </xf>
    <xf numFmtId="164" fontId="22" fillId="5" borderId="15" xfId="1" applyFont="1" applyFill="1" applyBorder="1" applyAlignment="1">
      <alignment vertical="center"/>
    </xf>
    <xf numFmtId="164" fontId="22" fillId="3" borderId="15" xfId="1" applyFont="1" applyFill="1" applyBorder="1" applyAlignment="1">
      <alignment horizontal="right" vertical="center" wrapText="1"/>
    </xf>
    <xf numFmtId="164" fontId="23" fillId="0" borderId="15" xfId="1" applyFont="1" applyBorder="1" applyAlignment="1">
      <alignment vertical="center"/>
    </xf>
    <xf numFmtId="164" fontId="22" fillId="3" borderId="15" xfId="1" applyFont="1" applyFill="1" applyBorder="1" applyAlignment="1">
      <alignment vertical="center" wrapText="1"/>
    </xf>
    <xf numFmtId="164" fontId="23" fillId="4" borderId="15" xfId="1" applyFont="1" applyFill="1" applyBorder="1" applyAlignment="1">
      <alignment horizontal="right" vertical="center" wrapText="1"/>
    </xf>
    <xf numFmtId="164" fontId="23" fillId="4" borderId="15" xfId="1" applyFont="1" applyFill="1" applyBorder="1" applyAlignment="1">
      <alignment vertical="center"/>
    </xf>
    <xf numFmtId="164" fontId="9" fillId="3" borderId="15" xfId="1" applyFont="1" applyFill="1" applyBorder="1" applyAlignment="1">
      <alignment vertical="center" wrapText="1"/>
    </xf>
    <xf numFmtId="164" fontId="24" fillId="5" borderId="15" xfId="1" applyFont="1" applyFill="1" applyBorder="1" applyAlignment="1">
      <alignment vertical="center"/>
    </xf>
    <xf numFmtId="4" fontId="0" fillId="0" borderId="0" xfId="0" applyNumberFormat="1"/>
    <xf numFmtId="0" fontId="25" fillId="6" borderId="15" xfId="0" applyFont="1" applyFill="1" applyBorder="1" applyAlignment="1">
      <alignment vertical="center"/>
    </xf>
    <xf numFmtId="164" fontId="25" fillId="6" borderId="15" xfId="1" applyFont="1" applyFill="1" applyBorder="1" applyAlignment="1">
      <alignment horizontal="center" vertical="center" wrapText="1"/>
    </xf>
    <xf numFmtId="0" fontId="25" fillId="6" borderId="15" xfId="0" applyFont="1" applyFill="1" applyBorder="1" applyAlignment="1">
      <alignment vertical="center" wrapText="1"/>
    </xf>
    <xf numFmtId="0" fontId="26" fillId="7" borderId="15" xfId="0" applyFont="1" applyFill="1" applyBorder="1" applyAlignment="1">
      <alignment vertical="center"/>
    </xf>
    <xf numFmtId="0" fontId="25" fillId="7" borderId="15" xfId="0" applyFont="1" applyFill="1" applyBorder="1" applyAlignment="1">
      <alignment vertical="center"/>
    </xf>
    <xf numFmtId="164" fontId="27" fillId="7" borderId="15" xfId="1" applyFont="1" applyFill="1" applyBorder="1" applyAlignment="1">
      <alignment horizontal="center" vertical="center" wrapText="1"/>
    </xf>
    <xf numFmtId="0" fontId="27" fillId="7" borderId="15" xfId="0" applyFont="1" applyFill="1" applyBorder="1" applyAlignment="1">
      <alignment vertical="center" wrapText="1"/>
    </xf>
    <xf numFmtId="0" fontId="27" fillId="7" borderId="15" xfId="0" applyFont="1" applyFill="1" applyBorder="1" applyAlignment="1">
      <alignment vertical="center"/>
    </xf>
    <xf numFmtId="0" fontId="23" fillId="0" borderId="15" xfId="0" applyFont="1" applyBorder="1" applyAlignment="1">
      <alignment horizontal="right" vertical="center"/>
    </xf>
    <xf numFmtId="0" fontId="23" fillId="0" borderId="15" xfId="0" applyFont="1" applyBorder="1" applyAlignment="1">
      <alignment vertical="center"/>
    </xf>
    <xf numFmtId="164" fontId="23" fillId="0" borderId="15" xfId="1" applyFont="1" applyBorder="1" applyAlignment="1">
      <alignment horizontal="center" vertical="center"/>
    </xf>
    <xf numFmtId="4" fontId="23" fillId="0" borderId="15" xfId="0" applyNumberFormat="1" applyFont="1" applyBorder="1" applyAlignment="1">
      <alignment horizontal="right" vertical="center"/>
    </xf>
    <xf numFmtId="2" fontId="23" fillId="0" borderId="15" xfId="0" applyNumberFormat="1" applyFont="1" applyBorder="1" applyAlignment="1">
      <alignment horizontal="right" vertical="center"/>
    </xf>
    <xf numFmtId="0" fontId="27" fillId="8" borderId="15" xfId="0" applyFont="1" applyFill="1" applyBorder="1" applyAlignment="1">
      <alignment vertical="center"/>
    </xf>
    <xf numFmtId="0" fontId="25" fillId="8" borderId="15" xfId="0" applyFont="1" applyFill="1" applyBorder="1" applyAlignment="1">
      <alignment vertical="center"/>
    </xf>
    <xf numFmtId="164" fontId="25" fillId="8" borderId="15" xfId="1" applyFont="1" applyFill="1" applyBorder="1" applyAlignment="1">
      <alignment horizontal="center" vertical="center"/>
    </xf>
    <xf numFmtId="164" fontId="25" fillId="8" borderId="15" xfId="1" applyFont="1" applyFill="1" applyBorder="1" applyAlignment="1">
      <alignment horizontal="right" vertical="center"/>
    </xf>
    <xf numFmtId="4" fontId="25" fillId="0" borderId="15" xfId="0" applyNumberFormat="1" applyFont="1" applyBorder="1" applyAlignment="1">
      <alignment horizontal="right" vertical="center"/>
    </xf>
    <xf numFmtId="2" fontId="25" fillId="0" borderId="15" xfId="0" applyNumberFormat="1" applyFont="1" applyBorder="1" applyAlignment="1">
      <alignment horizontal="right" vertical="center"/>
    </xf>
    <xf numFmtId="0" fontId="25" fillId="7" borderId="15" xfId="0" applyFont="1" applyFill="1" applyBorder="1" applyAlignment="1">
      <alignment vertical="center" wrapText="1"/>
    </xf>
    <xf numFmtId="164" fontId="25" fillId="7" borderId="15" xfId="1" applyFont="1" applyFill="1" applyBorder="1" applyAlignment="1">
      <alignment horizontal="center" vertical="center" wrapText="1"/>
    </xf>
    <xf numFmtId="0" fontId="25" fillId="7" borderId="15" xfId="0" applyFont="1" applyFill="1" applyBorder="1" applyAlignment="1">
      <alignment horizontal="center" vertical="center" wrapText="1"/>
    </xf>
    <xf numFmtId="0" fontId="23" fillId="9" borderId="15" xfId="0" applyFont="1" applyFill="1" applyBorder="1" applyAlignment="1">
      <alignment horizontal="right" vertical="center"/>
    </xf>
    <xf numFmtId="0" fontId="23" fillId="9" borderId="15" xfId="0" applyFont="1" applyFill="1" applyBorder="1" applyAlignment="1">
      <alignment horizontal="center" vertical="center" wrapText="1"/>
    </xf>
    <xf numFmtId="164" fontId="23" fillId="9" borderId="15" xfId="1" applyFont="1" applyFill="1" applyBorder="1" applyAlignment="1">
      <alignment horizontal="center" vertical="center"/>
    </xf>
    <xf numFmtId="4" fontId="23" fillId="9" borderId="15" xfId="0" applyNumberFormat="1" applyFont="1" applyFill="1" applyBorder="1" applyAlignment="1">
      <alignment horizontal="center" vertical="center"/>
    </xf>
    <xf numFmtId="166" fontId="23" fillId="9" borderId="15" xfId="0" applyNumberFormat="1" applyFont="1" applyFill="1" applyBorder="1" applyAlignment="1">
      <alignment horizontal="center" vertical="center"/>
    </xf>
    <xf numFmtId="0" fontId="23" fillId="9" borderId="15" xfId="0" applyFont="1" applyFill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 wrapText="1"/>
    </xf>
    <xf numFmtId="0" fontId="25" fillId="8" borderId="15" xfId="0" applyFont="1" applyFill="1" applyBorder="1" applyAlignment="1">
      <alignment horizontal="center" vertical="center"/>
    </xf>
    <xf numFmtId="164" fontId="25" fillId="0" borderId="15" xfId="1" applyFont="1" applyBorder="1" applyAlignment="1">
      <alignment horizontal="center" vertical="center"/>
    </xf>
    <xf numFmtId="4" fontId="25" fillId="9" borderId="15" xfId="0" applyNumberFormat="1" applyFont="1" applyFill="1" applyBorder="1" applyAlignment="1">
      <alignment horizontal="center" vertical="center"/>
    </xf>
    <xf numFmtId="166" fontId="25" fillId="9" borderId="15" xfId="0" applyNumberFormat="1" applyFont="1" applyFill="1" applyBorder="1" applyAlignment="1">
      <alignment horizontal="center" vertical="center"/>
    </xf>
    <xf numFmtId="0" fontId="26" fillId="7" borderId="15" xfId="0" applyFont="1" applyFill="1" applyBorder="1"/>
    <xf numFmtId="0" fontId="25" fillId="7" borderId="15" xfId="0" applyFont="1" applyFill="1" applyBorder="1" applyAlignment="1">
      <alignment horizontal="center" vertical="center"/>
    </xf>
    <xf numFmtId="0" fontId="23" fillId="9" borderId="15" xfId="0" applyFont="1" applyFill="1" applyBorder="1" applyAlignment="1">
      <alignment vertical="center"/>
    </xf>
    <xf numFmtId="4" fontId="23" fillId="9" borderId="15" xfId="0" applyNumberFormat="1" applyFont="1" applyFill="1" applyBorder="1" applyAlignment="1">
      <alignment horizontal="right" vertical="center"/>
    </xf>
    <xf numFmtId="166" fontId="23" fillId="9" borderId="15" xfId="0" applyNumberFormat="1" applyFont="1" applyFill="1" applyBorder="1" applyAlignment="1">
      <alignment horizontal="right" vertical="center"/>
    </xf>
    <xf numFmtId="4" fontId="25" fillId="8" borderId="15" xfId="0" applyNumberFormat="1" applyFont="1" applyFill="1" applyBorder="1" applyAlignment="1">
      <alignment vertical="center"/>
    </xf>
    <xf numFmtId="4" fontId="25" fillId="9" borderId="15" xfId="0" applyNumberFormat="1" applyFont="1" applyFill="1" applyBorder="1" applyAlignment="1">
      <alignment horizontal="right" vertical="center"/>
    </xf>
    <xf numFmtId="166" fontId="25" fillId="9" borderId="15" xfId="0" applyNumberFormat="1" applyFont="1" applyFill="1" applyBorder="1" applyAlignment="1">
      <alignment horizontal="right" vertical="center"/>
    </xf>
    <xf numFmtId="0" fontId="27" fillId="7" borderId="15" xfId="0" applyFont="1" applyFill="1" applyBorder="1"/>
    <xf numFmtId="164" fontId="23" fillId="7" borderId="15" xfId="1" applyFont="1" applyFill="1" applyBorder="1" applyAlignment="1">
      <alignment horizontal="center" vertical="center"/>
    </xf>
    <xf numFmtId="164" fontId="23" fillId="7" borderId="15" xfId="1" applyFont="1" applyFill="1" applyBorder="1" applyAlignment="1">
      <alignment horizontal="center" vertical="center" wrapText="1"/>
    </xf>
    <xf numFmtId="0" fontId="25" fillId="9" borderId="15" xfId="0" applyFont="1" applyFill="1" applyBorder="1" applyAlignment="1">
      <alignment vertical="center"/>
    </xf>
    <xf numFmtId="164" fontId="25" fillId="9" borderId="15" xfId="1" applyFont="1" applyFill="1" applyBorder="1" applyAlignment="1">
      <alignment horizontal="center" vertical="center"/>
    </xf>
    <xf numFmtId="164" fontId="25" fillId="9" borderId="15" xfId="1" applyFont="1" applyFill="1" applyBorder="1" applyAlignment="1">
      <alignment vertical="center"/>
    </xf>
    <xf numFmtId="0" fontId="7" fillId="6" borderId="15" xfId="0" applyFont="1" applyFill="1" applyBorder="1"/>
    <xf numFmtId="0" fontId="9" fillId="6" borderId="15" xfId="0" applyFont="1" applyFill="1" applyBorder="1"/>
    <xf numFmtId="164" fontId="9" fillId="6" borderId="15" xfId="1" applyFont="1" applyFill="1" applyBorder="1" applyAlignment="1">
      <alignment horizontal="center"/>
    </xf>
    <xf numFmtId="4" fontId="9" fillId="6" borderId="15" xfId="0" applyNumberFormat="1" applyFont="1" applyFill="1" applyBorder="1"/>
    <xf numFmtId="165" fontId="28" fillId="0" borderId="15" xfId="2" applyNumberFormat="1" applyFont="1" applyBorder="1" applyAlignment="1">
      <alignment vertical="center"/>
    </xf>
    <xf numFmtId="165" fontId="28" fillId="0" borderId="15" xfId="2" applyNumberFormat="1" applyFont="1" applyBorder="1" applyAlignment="1">
      <alignment vertical="center" wrapText="1"/>
    </xf>
    <xf numFmtId="165" fontId="28" fillId="10" borderId="15" xfId="2" applyNumberFormat="1" applyFont="1" applyFill="1" applyBorder="1" applyAlignment="1">
      <alignment vertical="center"/>
    </xf>
    <xf numFmtId="165" fontId="28" fillId="11" borderId="15" xfId="2" applyNumberFormat="1" applyFont="1" applyFill="1" applyBorder="1" applyAlignment="1">
      <alignment vertical="center"/>
    </xf>
    <xf numFmtId="165" fontId="28" fillId="12" borderId="15" xfId="2" applyNumberFormat="1" applyFont="1" applyFill="1" applyBorder="1" applyAlignment="1">
      <alignment vertical="center"/>
    </xf>
    <xf numFmtId="165" fontId="28" fillId="12" borderId="15" xfId="2" applyNumberFormat="1" applyFont="1" applyFill="1" applyBorder="1" applyAlignment="1">
      <alignment vertical="top"/>
    </xf>
    <xf numFmtId="165" fontId="28" fillId="12" borderId="15" xfId="2" applyNumberFormat="1" applyFont="1" applyFill="1" applyBorder="1" applyAlignment="1"/>
    <xf numFmtId="165" fontId="28" fillId="3" borderId="15" xfId="2" applyNumberFormat="1" applyFont="1" applyFill="1" applyBorder="1" applyAlignment="1">
      <alignment vertical="center"/>
    </xf>
    <xf numFmtId="165" fontId="29" fillId="3" borderId="15" xfId="2" applyNumberFormat="1" applyFont="1" applyFill="1" applyBorder="1" applyAlignment="1">
      <alignment vertical="top"/>
    </xf>
    <xf numFmtId="4" fontId="30" fillId="0" borderId="0" xfId="0" applyNumberFormat="1" applyFont="1"/>
    <xf numFmtId="4" fontId="29" fillId="4" borderId="10" xfId="2" applyNumberFormat="1" applyFont="1" applyFill="1" applyBorder="1" applyAlignment="1" applyProtection="1">
      <alignment horizontal="right" vertical="center" wrapText="1"/>
    </xf>
    <xf numFmtId="165" fontId="29" fillId="5" borderId="15" xfId="2" applyNumberFormat="1" applyFont="1" applyFill="1" applyBorder="1" applyAlignment="1" applyProtection="1">
      <alignment vertical="center"/>
    </xf>
    <xf numFmtId="165" fontId="29" fillId="0" borderId="15" xfId="2" applyNumberFormat="1" applyFont="1" applyBorder="1" applyAlignment="1">
      <alignment vertical="center"/>
    </xf>
    <xf numFmtId="165" fontId="29" fillId="5" borderId="15" xfId="2" applyNumberFormat="1" applyFont="1" applyFill="1" applyBorder="1" applyAlignment="1">
      <alignment vertical="center" wrapText="1"/>
    </xf>
    <xf numFmtId="165" fontId="29" fillId="0" borderId="15" xfId="2" applyNumberFormat="1" applyFont="1" applyBorder="1" applyAlignment="1">
      <alignment vertical="top"/>
    </xf>
    <xf numFmtId="4" fontId="29" fillId="4" borderId="19" xfId="2" applyNumberFormat="1" applyFont="1" applyFill="1" applyBorder="1" applyAlignment="1" applyProtection="1">
      <alignment horizontal="right" vertical="center" wrapText="1"/>
    </xf>
    <xf numFmtId="4" fontId="29" fillId="4" borderId="15" xfId="2" applyNumberFormat="1" applyFont="1" applyFill="1" applyBorder="1" applyAlignment="1" applyProtection="1">
      <alignment horizontal="right" vertical="center" wrapText="1"/>
    </xf>
    <xf numFmtId="4" fontId="29" fillId="4" borderId="0" xfId="2" applyNumberFormat="1" applyFont="1" applyFill="1" applyBorder="1" applyAlignment="1" applyProtection="1">
      <alignment horizontal="right" vertical="center" wrapText="1"/>
    </xf>
    <xf numFmtId="0" fontId="29" fillId="0" borderId="0" xfId="2" applyFont="1"/>
    <xf numFmtId="165" fontId="29" fillId="0" borderId="15" xfId="2" applyNumberFormat="1" applyFont="1" applyBorder="1" applyAlignment="1"/>
    <xf numFmtId="164" fontId="29" fillId="0" borderId="0" xfId="1" applyFont="1"/>
    <xf numFmtId="0" fontId="23" fillId="7" borderId="15" xfId="0" applyFont="1" applyFill="1" applyBorder="1" applyAlignment="1">
      <alignment vertical="center"/>
    </xf>
    <xf numFmtId="0" fontId="23" fillId="6" borderId="15" xfId="0" applyFont="1" applyFill="1" applyBorder="1" applyAlignment="1">
      <alignment vertical="center" wrapText="1"/>
    </xf>
    <xf numFmtId="164" fontId="23" fillId="7" borderId="15" xfId="0" applyNumberFormat="1" applyFont="1" applyFill="1" applyBorder="1" applyAlignment="1">
      <alignment horizontal="center" vertical="center" wrapText="1"/>
    </xf>
    <xf numFmtId="0" fontId="23" fillId="7" borderId="15" xfId="0" applyNumberFormat="1" applyFont="1" applyFill="1" applyBorder="1" applyAlignment="1">
      <alignment horizontal="center" vertical="center" wrapText="1"/>
    </xf>
    <xf numFmtId="0" fontId="23" fillId="7" borderId="15" xfId="0" applyFont="1" applyFill="1" applyBorder="1" applyAlignment="1">
      <alignment horizontal="left" vertical="center"/>
    </xf>
    <xf numFmtId="164" fontId="23" fillId="7" borderId="15" xfId="1" applyFont="1" applyFill="1" applyBorder="1" applyAlignment="1">
      <alignment horizontal="left" vertical="center" wrapText="1"/>
    </xf>
    <xf numFmtId="0" fontId="23" fillId="6" borderId="15" xfId="0" applyFont="1" applyFill="1" applyBorder="1" applyAlignment="1">
      <alignment horizontal="left" vertical="center" wrapText="1"/>
    </xf>
    <xf numFmtId="164" fontId="23" fillId="7" borderId="15" xfId="0" applyNumberFormat="1" applyFont="1" applyFill="1" applyBorder="1" applyAlignment="1">
      <alignment horizontal="left" vertical="center" wrapText="1"/>
    </xf>
    <xf numFmtId="0" fontId="23" fillId="7" borderId="15" xfId="0" applyNumberFormat="1" applyFont="1" applyFill="1" applyBorder="1" applyAlignment="1">
      <alignment horizontal="left" vertical="center" wrapText="1"/>
    </xf>
    <xf numFmtId="0" fontId="23" fillId="9" borderId="15" xfId="0" applyFont="1" applyFill="1" applyBorder="1" applyAlignment="1">
      <alignment horizontal="left" vertical="center"/>
    </xf>
    <xf numFmtId="164" fontId="23" fillId="9" borderId="15" xfId="1" applyFont="1" applyFill="1" applyBorder="1" applyAlignment="1">
      <alignment horizontal="left" vertical="center"/>
    </xf>
    <xf numFmtId="4" fontId="23" fillId="9" borderId="15" xfId="0" applyNumberFormat="1" applyFont="1" applyFill="1" applyBorder="1" applyAlignment="1">
      <alignment horizontal="left" vertical="center"/>
    </xf>
    <xf numFmtId="166" fontId="23" fillId="9" borderId="15" xfId="0" applyNumberFormat="1" applyFont="1" applyFill="1" applyBorder="1" applyAlignment="1">
      <alignment horizontal="left" vertical="center"/>
    </xf>
    <xf numFmtId="0" fontId="23" fillId="0" borderId="15" xfId="0" applyFont="1" applyBorder="1" applyAlignment="1">
      <alignment horizontal="left" vertical="center"/>
    </xf>
    <xf numFmtId="164" fontId="23" fillId="0" borderId="15" xfId="1" applyFont="1" applyBorder="1" applyAlignment="1">
      <alignment horizontal="left" vertical="center"/>
    </xf>
    <xf numFmtId="0" fontId="25" fillId="8" borderId="15" xfId="0" applyFont="1" applyFill="1" applyBorder="1" applyAlignment="1">
      <alignment horizontal="left" vertical="center"/>
    </xf>
    <xf numFmtId="164" fontId="25" fillId="8" borderId="15" xfId="1" applyFont="1" applyFill="1" applyBorder="1" applyAlignment="1">
      <alignment horizontal="left" vertical="center"/>
    </xf>
    <xf numFmtId="4" fontId="25" fillId="9" borderId="15" xfId="0" applyNumberFormat="1" applyFont="1" applyFill="1" applyBorder="1" applyAlignment="1">
      <alignment horizontal="left" vertical="center"/>
    </xf>
    <xf numFmtId="166" fontId="25" fillId="9" borderId="15" xfId="0" applyNumberFormat="1" applyFont="1" applyFill="1" applyBorder="1" applyAlignment="1">
      <alignment horizontal="left" vertical="center"/>
    </xf>
    <xf numFmtId="164" fontId="19" fillId="3" borderId="15" xfId="1" applyNumberFormat="1" applyFont="1" applyFill="1" applyBorder="1" applyAlignment="1">
      <alignment horizontal="center" vertical="center" wrapText="1"/>
    </xf>
    <xf numFmtId="4" fontId="23" fillId="3" borderId="15" xfId="0" applyNumberFormat="1" applyFont="1" applyFill="1" applyBorder="1" applyAlignment="1">
      <alignment horizontal="right"/>
    </xf>
    <xf numFmtId="4" fontId="31" fillId="3" borderId="15" xfId="4" applyNumberFormat="1" applyFont="1" applyFill="1" applyBorder="1" applyAlignment="1">
      <alignment horizontal="right" vertical="center"/>
    </xf>
    <xf numFmtId="10" fontId="31" fillId="3" borderId="15" xfId="4" applyNumberFormat="1" applyFont="1" applyFill="1" applyBorder="1" applyAlignment="1">
      <alignment horizontal="right" vertical="center"/>
    </xf>
    <xf numFmtId="4" fontId="31" fillId="3" borderId="15" xfId="0" applyNumberFormat="1" applyFont="1" applyFill="1" applyBorder="1" applyAlignment="1">
      <alignment horizontal="center" vertical="center" wrapText="1"/>
    </xf>
    <xf numFmtId="2" fontId="31" fillId="3" borderId="15" xfId="4" applyNumberFormat="1" applyFont="1" applyFill="1" applyBorder="1" applyAlignment="1">
      <alignment horizontal="right" vertical="center"/>
    </xf>
    <xf numFmtId="0" fontId="6" fillId="3" borderId="15" xfId="4" applyFont="1" applyFill="1" applyBorder="1" applyAlignment="1">
      <alignment horizontal="center" vertical="center" wrapText="1"/>
    </xf>
    <xf numFmtId="0" fontId="6" fillId="3" borderId="15" xfId="4" applyFont="1" applyFill="1" applyBorder="1" applyAlignment="1">
      <alignment horizontal="right" vertical="center"/>
    </xf>
    <xf numFmtId="0" fontId="6" fillId="3" borderId="15" xfId="4" applyFont="1" applyFill="1" applyBorder="1" applyAlignment="1">
      <alignment horizontal="center" vertical="center"/>
    </xf>
    <xf numFmtId="4" fontId="6" fillId="3" borderId="15" xfId="4" applyNumberFormat="1" applyFont="1" applyFill="1" applyBorder="1" applyAlignment="1">
      <alignment horizontal="center" vertical="center"/>
    </xf>
    <xf numFmtId="4" fontId="6" fillId="3" borderId="15" xfId="4" applyNumberFormat="1" applyFont="1" applyFill="1" applyBorder="1" applyAlignment="1">
      <alignment horizontal="right" vertical="center"/>
    </xf>
    <xf numFmtId="10" fontId="6" fillId="3" borderId="15" xfId="4" applyNumberFormat="1" applyFont="1" applyFill="1" applyBorder="1" applyAlignment="1">
      <alignment horizontal="right" vertical="center"/>
    </xf>
    <xf numFmtId="2" fontId="6" fillId="3" borderId="15" xfId="4" applyNumberFormat="1" applyFont="1" applyFill="1" applyBorder="1" applyAlignment="1">
      <alignment horizontal="right" vertical="center"/>
    </xf>
    <xf numFmtId="0" fontId="5" fillId="3" borderId="0" xfId="3" applyFont="1" applyFill="1" applyAlignment="1">
      <alignment horizontal="center"/>
    </xf>
    <xf numFmtId="0" fontId="6" fillId="3" borderId="0" xfId="3" applyFont="1" applyFill="1" applyAlignment="1">
      <alignment horizontal="center"/>
    </xf>
    <xf numFmtId="0" fontId="10" fillId="3" borderId="0" xfId="3" applyFont="1" applyFill="1" applyAlignment="1">
      <alignment horizontal="center"/>
    </xf>
    <xf numFmtId="0" fontId="12" fillId="3" borderId="5" xfId="3" applyFont="1" applyFill="1" applyBorder="1" applyAlignment="1">
      <alignment horizontal="center" wrapText="1"/>
    </xf>
    <xf numFmtId="0" fontId="12" fillId="3" borderId="0" xfId="3" applyFont="1" applyFill="1" applyBorder="1" applyAlignment="1">
      <alignment horizontal="center" wrapText="1"/>
    </xf>
    <xf numFmtId="0" fontId="12" fillId="3" borderId="6" xfId="3" applyFont="1" applyFill="1" applyBorder="1" applyAlignment="1">
      <alignment horizontal="center" wrapText="1"/>
    </xf>
    <xf numFmtId="0" fontId="14" fillId="4" borderId="10" xfId="0" applyNumberFormat="1" applyFont="1" applyFill="1" applyBorder="1" applyAlignment="1" applyProtection="1">
      <alignment horizontal="center" vertical="center" wrapText="1"/>
    </xf>
    <xf numFmtId="0" fontId="15" fillId="4" borderId="10" xfId="0" applyNumberFormat="1" applyFont="1" applyFill="1" applyBorder="1" applyAlignment="1" applyProtection="1">
      <alignment horizontal="left" vertical="center" wrapText="1"/>
    </xf>
    <xf numFmtId="4" fontId="14" fillId="4" borderId="10" xfId="0" applyNumberFormat="1" applyFont="1" applyFill="1" applyBorder="1" applyAlignment="1" applyProtection="1">
      <alignment horizontal="right" vertical="center" wrapText="1"/>
    </xf>
    <xf numFmtId="0" fontId="16" fillId="4" borderId="10" xfId="0" applyNumberFormat="1" applyFont="1" applyFill="1" applyBorder="1" applyAlignment="1" applyProtection="1">
      <alignment horizontal="left" vertical="center" wrapText="1"/>
    </xf>
    <xf numFmtId="4" fontId="17" fillId="4" borderId="10" xfId="0" applyNumberFormat="1" applyFont="1" applyFill="1" applyBorder="1" applyAlignment="1" applyProtection="1">
      <alignment horizontal="right" vertical="center" wrapText="1"/>
    </xf>
    <xf numFmtId="0" fontId="14" fillId="4" borderId="10" xfId="0" applyNumberFormat="1" applyFont="1" applyFill="1" applyBorder="1" applyAlignment="1" applyProtection="1">
      <alignment horizontal="left" vertical="center" wrapText="1"/>
    </xf>
    <xf numFmtId="0" fontId="18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</cellXfs>
  <cellStyles count="5">
    <cellStyle name="20% - Accent1" xfId="4" builtinId="30"/>
    <cellStyle name="Comma" xfId="1" builtinId="3"/>
    <cellStyle name="Explanatory Text" xfId="2" builtinId="53"/>
    <cellStyle name="Normal" xfId="0" builtinId="0"/>
    <cellStyle name="Normal 2" xfId="3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4" formatCode="_(* #,##0.00_);_(* \(#,##0.0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2</xdr:row>
      <xdr:rowOff>57150</xdr:rowOff>
    </xdr:from>
    <xdr:to>
      <xdr:col>1</xdr:col>
      <xdr:colOff>370205</xdr:colOff>
      <xdr:row>6</xdr:row>
      <xdr:rowOff>129540</xdr:rowOff>
    </xdr:to>
    <xdr:pic>
      <xdr:nvPicPr>
        <xdr:cNvPr id="2" name="Picture 1" descr="Logoere2">
          <a:extLst>
            <a:ext uri="{FF2B5EF4-FFF2-40B4-BE49-F238E27FC236}">
              <a16:creationId xmlns:a16="http://schemas.microsoft.com/office/drawing/2014/main" id="{B9481DFC-AFE1-4649-A824-13783636EDF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422910"/>
          <a:ext cx="798830" cy="8191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567690</xdr:colOff>
      <xdr:row>2</xdr:row>
      <xdr:rowOff>118110</xdr:rowOff>
    </xdr:from>
    <xdr:to>
      <xdr:col>11</xdr:col>
      <xdr:colOff>41910</xdr:colOff>
      <xdr:row>7</xdr:row>
      <xdr:rowOff>55245</xdr:rowOff>
    </xdr:to>
    <xdr:pic>
      <xdr:nvPicPr>
        <xdr:cNvPr id="3" name="Picture 2" descr="STEMA 1">
          <a:extLst>
            <a:ext uri="{FF2B5EF4-FFF2-40B4-BE49-F238E27FC236}">
              <a16:creationId xmlns:a16="http://schemas.microsoft.com/office/drawing/2014/main" id="{28C8BEEB-CDD8-4856-B915-465945437F50}"/>
            </a:ext>
          </a:extLst>
        </xdr:cNvPr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444490" y="483870"/>
          <a:ext cx="1028700" cy="866775"/>
        </a:xfrm>
        <a:prstGeom prst="rect">
          <a:avLst/>
        </a:prstGeom>
        <a:noFill/>
        <a:ln w="9525" algn="in"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1" name="Table98" displayName="Table98" ref="A3:G10" totalsRowShown="0" headerRowDxfId="11" dataDxfId="9" headerRowBorderDxfId="10" tableBorderDxfId="8" totalsRowBorderDxfId="7">
  <autoFilter ref="A3:G10"/>
  <tableColumns count="7">
    <tableColumn id="1" name="Kategoritë ekonomike" dataDxfId="6"/>
    <tableColumn id="2" name="Ndarjet Buxhetore Nr: 10/L-001" dataDxfId="5" dataCellStyle="Comma"/>
    <tableColumn id="3" name="Fondi 22" dataDxfId="4" dataCellStyle="Comma"/>
    <tableColumn id="5" name="49 - BE - Bashkimi Evropian" dataDxfId="3" dataCellStyle="Comma"/>
    <tableColumn id="6" name="Grante të mbetura" dataDxfId="2" dataCellStyle="Comma"/>
    <tableColumn id="7" name="93 - Këshilli i Evropës" dataDxfId="1" dataCellStyle="Comma"/>
    <tableColumn id="11" name="Total" dataDxfId="0" dataCellStyle="Comma">
      <calculatedColumnFormula>Table98[[#This Row],[Ndarjet Buxhetore Nr: 10/L-001]]+Table98[[#This Row],[Fondi 22]]+Table98[[#This Row],[49 - BE - Bashkimi Evropian]]+Table98[[#This Row],[Grante të mbetura]]+Table98[[#This Row],[93 - Këshilli i Evropës]]</calculatedColumnFormula>
    </tableColumn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workbookViewId="0">
      <selection activeCell="E10" sqref="E10"/>
    </sheetView>
  </sheetViews>
  <sheetFormatPr defaultRowHeight="15" x14ac:dyDescent="0.25"/>
  <cols>
    <col min="11" max="11" width="4.85546875" customWidth="1"/>
  </cols>
  <sheetData>
    <row r="1" spans="1:1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6"/>
    </row>
    <row r="4" spans="1:11" ht="15.75" x14ac:dyDescent="0.25">
      <c r="A4" s="4"/>
      <c r="B4" s="5"/>
      <c r="C4" s="169" t="s">
        <v>0</v>
      </c>
      <c r="D4" s="169"/>
      <c r="E4" s="169"/>
      <c r="F4" s="169"/>
      <c r="G4" s="169"/>
      <c r="H4" s="169"/>
      <c r="I4" s="169"/>
      <c r="J4" s="5"/>
      <c r="K4" s="6"/>
    </row>
    <row r="5" spans="1:11" x14ac:dyDescent="0.25">
      <c r="A5" s="4"/>
      <c r="B5" s="5"/>
      <c r="C5" s="170" t="s">
        <v>1</v>
      </c>
      <c r="D5" s="170"/>
      <c r="E5" s="170"/>
      <c r="F5" s="170"/>
      <c r="G5" s="170"/>
      <c r="H5" s="170"/>
      <c r="I5" s="170"/>
      <c r="J5" s="5"/>
      <c r="K5" s="6"/>
    </row>
    <row r="6" spans="1:11" x14ac:dyDescent="0.25">
      <c r="A6" s="4"/>
      <c r="B6" s="5"/>
      <c r="C6" s="170" t="s">
        <v>2</v>
      </c>
      <c r="D6" s="170"/>
      <c r="E6" s="170"/>
      <c r="F6" s="170"/>
      <c r="G6" s="170"/>
      <c r="H6" s="170"/>
      <c r="I6" s="170"/>
      <c r="J6" s="5"/>
      <c r="K6" s="6"/>
    </row>
    <row r="7" spans="1:11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6"/>
    </row>
    <row r="8" spans="1:11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6"/>
    </row>
    <row r="9" spans="1:11" x14ac:dyDescent="0.25">
      <c r="A9" s="7"/>
      <c r="B9" s="8" t="s">
        <v>258</v>
      </c>
      <c r="C9" s="9"/>
      <c r="D9" s="5"/>
      <c r="E9" s="5"/>
      <c r="F9" s="5"/>
      <c r="G9" s="5"/>
      <c r="H9" s="5"/>
      <c r="I9" s="5"/>
      <c r="J9" s="5"/>
      <c r="K9" s="6"/>
    </row>
    <row r="10" spans="1:11" x14ac:dyDescent="0.25">
      <c r="A10" s="7"/>
      <c r="B10" s="10"/>
      <c r="C10" s="9"/>
      <c r="D10" s="5"/>
      <c r="E10" s="5"/>
      <c r="F10" s="5"/>
      <c r="G10" s="5"/>
      <c r="H10" s="5"/>
      <c r="I10" s="5"/>
      <c r="J10" s="5"/>
      <c r="K10" s="6"/>
    </row>
    <row r="11" spans="1:11" x14ac:dyDescent="0.25">
      <c r="A11" s="7"/>
      <c r="B11" s="10"/>
      <c r="C11" s="9"/>
      <c r="D11" s="5"/>
      <c r="E11" s="5"/>
      <c r="F11" s="5"/>
      <c r="G11" s="5"/>
      <c r="H11" s="5"/>
      <c r="I11" s="5"/>
      <c r="J11" s="5"/>
      <c r="K11" s="6"/>
    </row>
    <row r="12" spans="1:11" x14ac:dyDescent="0.25">
      <c r="A12" s="7"/>
      <c r="B12" s="10"/>
      <c r="C12" s="9"/>
      <c r="D12" s="5"/>
      <c r="E12" s="5"/>
      <c r="F12" s="5"/>
      <c r="G12" s="5"/>
      <c r="H12" s="5"/>
      <c r="I12" s="5"/>
      <c r="J12" s="5"/>
      <c r="K12" s="6"/>
    </row>
    <row r="13" spans="1:11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6"/>
    </row>
    <row r="14" spans="1:11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6"/>
    </row>
    <row r="15" spans="1:11" ht="23.25" x14ac:dyDescent="0.35">
      <c r="A15" s="4"/>
      <c r="B15" s="171" t="s">
        <v>3</v>
      </c>
      <c r="C15" s="171"/>
      <c r="D15" s="171"/>
      <c r="E15" s="171"/>
      <c r="F15" s="171"/>
      <c r="G15" s="171"/>
      <c r="H15" s="171"/>
      <c r="I15" s="171"/>
      <c r="J15" s="5"/>
      <c r="K15" s="6"/>
    </row>
    <row r="16" spans="1:11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6"/>
    </row>
    <row r="17" spans="1:11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6"/>
    </row>
    <row r="18" spans="1:11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6"/>
    </row>
    <row r="19" spans="1:11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6"/>
    </row>
    <row r="20" spans="1:11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6"/>
    </row>
    <row r="21" spans="1:11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6"/>
    </row>
    <row r="22" spans="1:11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6"/>
    </row>
    <row r="23" spans="1:11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6"/>
    </row>
    <row r="24" spans="1:11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6"/>
    </row>
    <row r="25" spans="1:11" ht="14.45" customHeight="1" x14ac:dyDescent="0.25">
      <c r="A25" s="172" t="s">
        <v>4</v>
      </c>
      <c r="B25" s="173"/>
      <c r="C25" s="173"/>
      <c r="D25" s="173"/>
      <c r="E25" s="173"/>
      <c r="F25" s="173"/>
      <c r="G25" s="173"/>
      <c r="H25" s="173"/>
      <c r="I25" s="173"/>
      <c r="J25" s="173"/>
      <c r="K25" s="174"/>
    </row>
    <row r="26" spans="1:11" ht="14.45" customHeight="1" x14ac:dyDescent="0.25">
      <c r="A26" s="172"/>
      <c r="B26" s="173"/>
      <c r="C26" s="173"/>
      <c r="D26" s="173"/>
      <c r="E26" s="173"/>
      <c r="F26" s="173"/>
      <c r="G26" s="173"/>
      <c r="H26" s="173"/>
      <c r="I26" s="173"/>
      <c r="J26" s="173"/>
      <c r="K26" s="174"/>
    </row>
    <row r="27" spans="1:11" ht="14.45" customHeight="1" x14ac:dyDescent="0.25">
      <c r="A27" s="172"/>
      <c r="B27" s="173"/>
      <c r="C27" s="173"/>
      <c r="D27" s="173"/>
      <c r="E27" s="173"/>
      <c r="F27" s="173"/>
      <c r="G27" s="173"/>
      <c r="H27" s="173"/>
      <c r="I27" s="173"/>
      <c r="J27" s="173"/>
      <c r="K27" s="174"/>
    </row>
    <row r="28" spans="1:11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6"/>
    </row>
    <row r="29" spans="1:11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6"/>
    </row>
    <row r="30" spans="1:11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6"/>
    </row>
    <row r="31" spans="1:11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6"/>
    </row>
    <row r="32" spans="1:11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6"/>
    </row>
    <row r="33" spans="1:11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6"/>
    </row>
    <row r="34" spans="1:11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6"/>
    </row>
    <row r="35" spans="1:11" x14ac:dyDescent="0.25">
      <c r="A35" s="4"/>
      <c r="B35" s="5"/>
      <c r="C35" s="5"/>
      <c r="D35" s="5"/>
      <c r="E35" s="5"/>
      <c r="F35" s="5"/>
      <c r="G35" s="5"/>
      <c r="H35" s="5"/>
      <c r="I35" s="5"/>
      <c r="J35" s="5"/>
      <c r="K35" s="6"/>
    </row>
    <row r="36" spans="1:11" x14ac:dyDescent="0.25">
      <c r="A36" s="4"/>
      <c r="B36" s="5"/>
      <c r="C36" s="5"/>
      <c r="D36" s="5"/>
      <c r="E36" s="5"/>
      <c r="F36" s="5"/>
      <c r="G36" s="5"/>
      <c r="H36" s="5"/>
      <c r="I36" s="5"/>
      <c r="J36" s="5"/>
      <c r="K36" s="6"/>
    </row>
    <row r="37" spans="1:11" x14ac:dyDescent="0.25">
      <c r="A37" s="4"/>
      <c r="B37" s="5"/>
      <c r="C37" s="5"/>
      <c r="D37" s="5"/>
      <c r="E37" s="5"/>
      <c r="F37" s="5"/>
      <c r="G37" s="5"/>
      <c r="H37" s="5"/>
      <c r="I37" s="5"/>
      <c r="J37" s="5"/>
      <c r="K37" s="6"/>
    </row>
    <row r="38" spans="1:11" x14ac:dyDescent="0.25">
      <c r="A38" s="4"/>
      <c r="B38" s="5"/>
      <c r="C38" s="5"/>
      <c r="D38" s="5"/>
      <c r="E38" s="5"/>
      <c r="F38" s="5"/>
      <c r="G38" s="5"/>
      <c r="H38" s="5"/>
      <c r="I38" s="5"/>
      <c r="J38" s="5"/>
      <c r="K38" s="6"/>
    </row>
    <row r="39" spans="1:11" x14ac:dyDescent="0.25">
      <c r="A39" s="4"/>
      <c r="B39" s="5"/>
      <c r="C39" s="5"/>
      <c r="D39" s="5"/>
      <c r="E39" s="5"/>
      <c r="F39" s="5"/>
      <c r="G39" s="5"/>
      <c r="H39" s="5"/>
      <c r="I39" s="5"/>
      <c r="J39" s="5"/>
      <c r="K39" s="6"/>
    </row>
    <row r="40" spans="1:11" x14ac:dyDescent="0.25">
      <c r="A40" s="4"/>
      <c r="B40" s="5"/>
      <c r="C40" s="5"/>
      <c r="D40" s="5"/>
      <c r="E40" s="5"/>
      <c r="F40" s="5"/>
      <c r="G40" s="5"/>
      <c r="H40" s="5"/>
      <c r="I40" s="5"/>
      <c r="J40" s="5"/>
      <c r="K40" s="6"/>
    </row>
    <row r="41" spans="1:11" x14ac:dyDescent="0.25">
      <c r="A41" s="4"/>
      <c r="B41" s="5"/>
      <c r="C41" s="5"/>
      <c r="D41" s="5"/>
      <c r="E41" s="5"/>
      <c r="F41" s="5"/>
      <c r="G41" s="5"/>
      <c r="H41" s="5"/>
      <c r="I41" s="5"/>
      <c r="J41" s="5"/>
      <c r="K41" s="6"/>
    </row>
    <row r="42" spans="1:11" x14ac:dyDescent="0.25">
      <c r="A42" s="4"/>
      <c r="B42" s="5"/>
      <c r="C42" s="5"/>
      <c r="D42" s="5"/>
      <c r="E42" s="5"/>
      <c r="F42" s="5"/>
      <c r="G42" s="5"/>
      <c r="H42" s="5"/>
      <c r="I42" s="5"/>
      <c r="J42" s="5"/>
      <c r="K42" s="6"/>
    </row>
    <row r="43" spans="1:11" x14ac:dyDescent="0.25">
      <c r="A43" s="4"/>
      <c r="B43" s="5"/>
      <c r="C43" s="5"/>
      <c r="D43" s="5"/>
      <c r="E43" s="5"/>
      <c r="F43" s="5"/>
      <c r="G43" s="5"/>
      <c r="H43" s="5"/>
      <c r="I43" s="5"/>
      <c r="J43" s="5"/>
      <c r="K43" s="6"/>
    </row>
    <row r="44" spans="1:11" x14ac:dyDescent="0.25">
      <c r="A44" s="4"/>
      <c r="B44" s="5"/>
      <c r="C44" s="11"/>
      <c r="D44" s="5"/>
      <c r="E44" s="5"/>
      <c r="F44" s="5"/>
      <c r="G44" s="5"/>
      <c r="H44" s="5"/>
      <c r="I44" s="5"/>
      <c r="J44" s="5"/>
      <c r="K44" s="6"/>
    </row>
    <row r="45" spans="1:11" x14ac:dyDescent="0.25">
      <c r="A45" s="4"/>
      <c r="B45" s="5"/>
      <c r="C45" s="5"/>
      <c r="D45" s="5"/>
      <c r="E45" s="5"/>
      <c r="F45" s="5"/>
      <c r="G45" s="5"/>
      <c r="H45" s="5"/>
      <c r="I45" s="5"/>
      <c r="J45" s="5"/>
      <c r="K45" s="6"/>
    </row>
    <row r="46" spans="1:11" x14ac:dyDescent="0.25">
      <c r="A46" s="4"/>
      <c r="B46" s="5"/>
      <c r="C46" s="5"/>
      <c r="D46" s="5"/>
      <c r="E46" s="5"/>
      <c r="F46" s="5"/>
      <c r="G46" s="5"/>
      <c r="H46" s="5"/>
      <c r="I46" s="5"/>
      <c r="J46" s="5"/>
      <c r="K46" s="6"/>
    </row>
    <row r="47" spans="1:11" x14ac:dyDescent="0.25">
      <c r="A47" s="4"/>
      <c r="B47" s="5"/>
      <c r="C47" s="5"/>
      <c r="D47" s="5"/>
      <c r="E47" s="5"/>
      <c r="F47" s="5"/>
      <c r="G47" s="5"/>
      <c r="H47" s="5"/>
      <c r="I47" s="5"/>
      <c r="J47" s="5"/>
      <c r="K47" s="6"/>
    </row>
    <row r="48" spans="1:11" x14ac:dyDescent="0.25">
      <c r="A48" s="4"/>
      <c r="B48" s="5"/>
      <c r="D48" s="12"/>
      <c r="E48" s="13" t="s">
        <v>5</v>
      </c>
      <c r="F48" s="5"/>
      <c r="G48" s="5"/>
      <c r="H48" s="5"/>
      <c r="I48" s="5"/>
      <c r="J48" s="5"/>
      <c r="K48" s="6"/>
    </row>
    <row r="49" spans="1:11" x14ac:dyDescent="0.25">
      <c r="A49" s="4"/>
      <c r="B49" s="5"/>
      <c r="C49" s="5"/>
      <c r="D49" s="5"/>
      <c r="E49" s="5"/>
      <c r="F49" s="5"/>
      <c r="G49" s="5"/>
      <c r="H49" s="5"/>
      <c r="I49" s="5"/>
      <c r="J49" s="5"/>
      <c r="K49" s="6"/>
    </row>
    <row r="50" spans="1:11" x14ac:dyDescent="0.25">
      <c r="A50" s="4"/>
      <c r="B50" s="5"/>
      <c r="C50" s="5"/>
      <c r="D50" s="5"/>
      <c r="E50" s="5"/>
      <c r="F50" s="5"/>
      <c r="G50" s="5"/>
      <c r="H50" s="5"/>
      <c r="I50" s="5"/>
      <c r="J50" s="5"/>
      <c r="K50" s="6"/>
    </row>
    <row r="51" spans="1:11" x14ac:dyDescent="0.25">
      <c r="A51" s="4"/>
      <c r="B51" s="5"/>
      <c r="C51" s="5"/>
      <c r="D51" s="5"/>
      <c r="E51" s="5"/>
      <c r="F51" s="5"/>
      <c r="G51" s="5"/>
      <c r="H51" s="5"/>
      <c r="I51" s="5"/>
      <c r="J51" s="5"/>
      <c r="K51" s="6"/>
    </row>
    <row r="52" spans="1:11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6"/>
    </row>
    <row r="53" spans="1:11" ht="15.75" thickBot="1" x14ac:dyDescent="0.3">
      <c r="A53" s="14"/>
      <c r="B53" s="15"/>
      <c r="C53" s="15"/>
      <c r="D53" s="15"/>
      <c r="E53" s="15"/>
      <c r="F53" s="15"/>
      <c r="G53" s="15"/>
      <c r="H53" s="15"/>
      <c r="I53" s="15"/>
      <c r="J53" s="15"/>
      <c r="K53" s="16"/>
    </row>
  </sheetData>
  <mergeCells count="5">
    <mergeCell ref="C4:I4"/>
    <mergeCell ref="C5:I5"/>
    <mergeCell ref="C6:I6"/>
    <mergeCell ref="B15:I15"/>
    <mergeCell ref="A25:K2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workbookViewId="0">
      <selection activeCell="R8" sqref="R8"/>
    </sheetView>
  </sheetViews>
  <sheetFormatPr defaultRowHeight="15" x14ac:dyDescent="0.25"/>
  <cols>
    <col min="6" max="6" width="6.7109375" customWidth="1"/>
    <col min="12" max="12" width="6.28515625" customWidth="1"/>
    <col min="13" max="14" width="6.140625" customWidth="1"/>
    <col min="15" max="15" width="2.28515625" customWidth="1"/>
    <col min="16" max="16" width="0.85546875" customWidth="1"/>
  </cols>
  <sheetData>
    <row r="1" spans="1:16" ht="15.75" x14ac:dyDescent="0.25">
      <c r="B1" s="18" t="s">
        <v>6</v>
      </c>
    </row>
    <row r="3" spans="1:16" ht="33.75" x14ac:dyDescent="0.25">
      <c r="A3" s="175" t="s">
        <v>7</v>
      </c>
      <c r="B3" s="175"/>
      <c r="C3" s="175"/>
      <c r="D3" s="175"/>
      <c r="E3" s="175" t="s">
        <v>8</v>
      </c>
      <c r="F3" s="175"/>
      <c r="G3" s="19" t="s">
        <v>9</v>
      </c>
      <c r="H3" s="19" t="s">
        <v>10</v>
      </c>
      <c r="I3" s="19" t="s">
        <v>11</v>
      </c>
      <c r="J3" s="19" t="s">
        <v>12</v>
      </c>
      <c r="K3" s="175" t="s">
        <v>13</v>
      </c>
      <c r="L3" s="175"/>
      <c r="M3" s="175" t="s">
        <v>14</v>
      </c>
      <c r="N3" s="175"/>
      <c r="O3" s="175"/>
      <c r="P3" s="175"/>
    </row>
    <row r="4" spans="1:16" x14ac:dyDescent="0.25">
      <c r="A4" s="175" t="s">
        <v>15</v>
      </c>
      <c r="B4" s="175"/>
      <c r="C4" s="175"/>
      <c r="D4" s="175"/>
      <c r="E4" s="175" t="s">
        <v>16</v>
      </c>
      <c r="F4" s="175"/>
      <c r="G4" s="19" t="s">
        <v>17</v>
      </c>
      <c r="H4" s="19" t="s">
        <v>18</v>
      </c>
      <c r="I4" s="19" t="s">
        <v>19</v>
      </c>
      <c r="J4" s="19" t="s">
        <v>20</v>
      </c>
      <c r="K4" s="175" t="s">
        <v>21</v>
      </c>
      <c r="L4" s="175"/>
      <c r="M4" s="175" t="s">
        <v>22</v>
      </c>
      <c r="N4" s="175"/>
      <c r="O4" s="175"/>
      <c r="P4" s="175"/>
    </row>
    <row r="5" spans="1:16" x14ac:dyDescent="0.25">
      <c r="A5" s="176" t="s">
        <v>23</v>
      </c>
      <c r="B5" s="176"/>
      <c r="C5" s="176"/>
      <c r="D5" s="176"/>
      <c r="E5" s="177">
        <v>3877962</v>
      </c>
      <c r="F5" s="177"/>
      <c r="G5" s="20">
        <v>2810187.18</v>
      </c>
      <c r="H5" s="20">
        <v>1067774.82</v>
      </c>
      <c r="I5" s="20">
        <v>1634112.03</v>
      </c>
      <c r="J5" s="20">
        <v>357683.4</v>
      </c>
      <c r="K5" s="177">
        <v>1886166.57</v>
      </c>
      <c r="L5" s="177"/>
      <c r="M5" s="177">
        <v>3877962</v>
      </c>
      <c r="N5" s="177"/>
      <c r="O5" s="177"/>
      <c r="P5" s="177"/>
    </row>
    <row r="6" spans="1:16" x14ac:dyDescent="0.25">
      <c r="A6" s="176" t="s">
        <v>24</v>
      </c>
      <c r="B6" s="176"/>
      <c r="C6" s="176"/>
      <c r="D6" s="176"/>
      <c r="E6" s="177">
        <v>3877962</v>
      </c>
      <c r="F6" s="177"/>
      <c r="G6" s="20">
        <v>2810187.18</v>
      </c>
      <c r="H6" s="20">
        <v>1067774.82</v>
      </c>
      <c r="I6" s="20">
        <v>1634112.03</v>
      </c>
      <c r="J6" s="20">
        <v>357683.4</v>
      </c>
      <c r="K6" s="177">
        <v>1886166.57</v>
      </c>
      <c r="L6" s="177"/>
      <c r="M6" s="177">
        <v>3877962</v>
      </c>
      <c r="N6" s="177"/>
      <c r="O6" s="177"/>
      <c r="P6" s="177"/>
    </row>
    <row r="7" spans="1:16" x14ac:dyDescent="0.25">
      <c r="A7" s="176" t="s">
        <v>25</v>
      </c>
      <c r="B7" s="176"/>
      <c r="C7" s="176"/>
      <c r="D7" s="176"/>
      <c r="E7" s="177">
        <v>151934</v>
      </c>
      <c r="F7" s="177"/>
      <c r="G7" s="20">
        <v>103571.81</v>
      </c>
      <c r="H7" s="20">
        <v>48362.19</v>
      </c>
      <c r="I7" s="20">
        <v>88476.83</v>
      </c>
      <c r="J7" s="20">
        <v>14536.62</v>
      </c>
      <c r="K7" s="177">
        <v>48920.55</v>
      </c>
      <c r="L7" s="177"/>
      <c r="M7" s="177">
        <v>151934</v>
      </c>
      <c r="N7" s="177"/>
      <c r="O7" s="177"/>
      <c r="P7" s="177"/>
    </row>
    <row r="8" spans="1:16" x14ac:dyDescent="0.25">
      <c r="A8" s="178" t="s">
        <v>26</v>
      </c>
      <c r="B8" s="178"/>
      <c r="C8" s="178"/>
      <c r="D8" s="178"/>
      <c r="E8" s="179">
        <v>116934</v>
      </c>
      <c r="F8" s="179"/>
      <c r="G8" s="21">
        <v>68571.81</v>
      </c>
      <c r="H8" s="21">
        <v>48362.19</v>
      </c>
      <c r="I8" s="21">
        <v>68571.81</v>
      </c>
      <c r="J8" s="21">
        <v>0</v>
      </c>
      <c r="K8" s="179">
        <v>48362.19</v>
      </c>
      <c r="L8" s="179"/>
      <c r="M8" s="179">
        <v>116934</v>
      </c>
      <c r="N8" s="179"/>
      <c r="O8" s="179"/>
      <c r="P8" s="179"/>
    </row>
    <row r="9" spans="1:16" x14ac:dyDescent="0.25">
      <c r="A9" s="178" t="s">
        <v>27</v>
      </c>
      <c r="B9" s="178"/>
      <c r="C9" s="178"/>
      <c r="D9" s="178"/>
      <c r="E9" s="179">
        <v>35000</v>
      </c>
      <c r="F9" s="179"/>
      <c r="G9" s="21">
        <v>35000</v>
      </c>
      <c r="H9" s="21">
        <v>0</v>
      </c>
      <c r="I9" s="21">
        <v>19905.02</v>
      </c>
      <c r="J9" s="21">
        <v>14536.62</v>
      </c>
      <c r="K9" s="179">
        <v>558.36</v>
      </c>
      <c r="L9" s="179"/>
      <c r="M9" s="179">
        <v>35000</v>
      </c>
      <c r="N9" s="179"/>
      <c r="O9" s="179"/>
      <c r="P9" s="179"/>
    </row>
    <row r="10" spans="1:16" x14ac:dyDescent="0.25">
      <c r="A10" s="176" t="s">
        <v>28</v>
      </c>
      <c r="B10" s="176"/>
      <c r="C10" s="176"/>
      <c r="D10" s="176"/>
      <c r="E10" s="177">
        <v>248385</v>
      </c>
      <c r="F10" s="177"/>
      <c r="G10" s="20">
        <v>198916.55</v>
      </c>
      <c r="H10" s="20">
        <v>49468.45</v>
      </c>
      <c r="I10" s="20">
        <v>112868.65</v>
      </c>
      <c r="J10" s="20">
        <v>32541.62</v>
      </c>
      <c r="K10" s="177">
        <v>102974.73</v>
      </c>
      <c r="L10" s="177"/>
      <c r="M10" s="177">
        <v>248385</v>
      </c>
      <c r="N10" s="177"/>
      <c r="O10" s="177"/>
      <c r="P10" s="177"/>
    </row>
    <row r="11" spans="1:16" x14ac:dyDescent="0.25">
      <c r="A11" s="178" t="s">
        <v>26</v>
      </c>
      <c r="B11" s="178"/>
      <c r="C11" s="178"/>
      <c r="D11" s="178"/>
      <c r="E11" s="179">
        <v>118385</v>
      </c>
      <c r="F11" s="179"/>
      <c r="G11" s="21">
        <v>68916.55</v>
      </c>
      <c r="H11" s="21">
        <v>49468.45</v>
      </c>
      <c r="I11" s="21">
        <v>68916.55</v>
      </c>
      <c r="J11" s="21">
        <v>0</v>
      </c>
      <c r="K11" s="179">
        <v>49468.45</v>
      </c>
      <c r="L11" s="179"/>
      <c r="M11" s="179">
        <v>118385</v>
      </c>
      <c r="N11" s="179"/>
      <c r="O11" s="179"/>
      <c r="P11" s="179"/>
    </row>
    <row r="12" spans="1:16" x14ac:dyDescent="0.25">
      <c r="A12" s="178" t="s">
        <v>27</v>
      </c>
      <c r="B12" s="178"/>
      <c r="C12" s="178"/>
      <c r="D12" s="178"/>
      <c r="E12" s="179">
        <v>78000</v>
      </c>
      <c r="F12" s="179"/>
      <c r="G12" s="21">
        <v>78000</v>
      </c>
      <c r="H12" s="21">
        <v>0</v>
      </c>
      <c r="I12" s="21">
        <v>15120.1</v>
      </c>
      <c r="J12" s="21">
        <v>32491.62</v>
      </c>
      <c r="K12" s="179">
        <v>30388.28</v>
      </c>
      <c r="L12" s="179"/>
      <c r="M12" s="179">
        <v>78000</v>
      </c>
      <c r="N12" s="179"/>
      <c r="O12" s="179"/>
      <c r="P12" s="179"/>
    </row>
    <row r="13" spans="1:16" x14ac:dyDescent="0.25">
      <c r="A13" s="178" t="s">
        <v>29</v>
      </c>
      <c r="B13" s="178"/>
      <c r="C13" s="178"/>
      <c r="D13" s="178"/>
      <c r="E13" s="179">
        <v>52000</v>
      </c>
      <c r="F13" s="179"/>
      <c r="G13" s="21">
        <v>52000</v>
      </c>
      <c r="H13" s="21">
        <v>0</v>
      </c>
      <c r="I13" s="21">
        <v>28832</v>
      </c>
      <c r="J13" s="21">
        <v>50</v>
      </c>
      <c r="K13" s="179">
        <v>23118</v>
      </c>
      <c r="L13" s="179"/>
      <c r="M13" s="179">
        <v>52000</v>
      </c>
      <c r="N13" s="179"/>
      <c r="O13" s="179"/>
      <c r="P13" s="179"/>
    </row>
    <row r="14" spans="1:16" x14ac:dyDescent="0.25">
      <c r="A14" s="176" t="s">
        <v>30</v>
      </c>
      <c r="B14" s="176"/>
      <c r="C14" s="176"/>
      <c r="D14" s="176"/>
      <c r="E14" s="177">
        <v>163459</v>
      </c>
      <c r="F14" s="177"/>
      <c r="G14" s="20">
        <v>104691.55</v>
      </c>
      <c r="H14" s="20">
        <v>58767.45</v>
      </c>
      <c r="I14" s="20">
        <v>92850.2</v>
      </c>
      <c r="J14" s="20">
        <v>7000</v>
      </c>
      <c r="K14" s="177">
        <v>63608.800000000003</v>
      </c>
      <c r="L14" s="177"/>
      <c r="M14" s="177">
        <v>163459</v>
      </c>
      <c r="N14" s="177"/>
      <c r="O14" s="177"/>
      <c r="P14" s="177"/>
    </row>
    <row r="15" spans="1:16" x14ac:dyDescent="0.25">
      <c r="A15" s="178" t="s">
        <v>26</v>
      </c>
      <c r="B15" s="178"/>
      <c r="C15" s="178"/>
      <c r="D15" s="178"/>
      <c r="E15" s="179">
        <v>146459</v>
      </c>
      <c r="F15" s="179"/>
      <c r="G15" s="21">
        <v>87691.55</v>
      </c>
      <c r="H15" s="21">
        <v>58767.45</v>
      </c>
      <c r="I15" s="21">
        <v>87691.55</v>
      </c>
      <c r="J15" s="21">
        <v>0</v>
      </c>
      <c r="K15" s="179">
        <v>58767.45</v>
      </c>
      <c r="L15" s="179"/>
      <c r="M15" s="179">
        <v>146459</v>
      </c>
      <c r="N15" s="179"/>
      <c r="O15" s="179"/>
      <c r="P15" s="179"/>
    </row>
    <row r="16" spans="1:16" x14ac:dyDescent="0.25">
      <c r="A16" s="178" t="s">
        <v>27</v>
      </c>
      <c r="B16" s="178"/>
      <c r="C16" s="178"/>
      <c r="D16" s="178"/>
      <c r="E16" s="179">
        <v>17000</v>
      </c>
      <c r="F16" s="179"/>
      <c r="G16" s="21">
        <v>17000</v>
      </c>
      <c r="H16" s="21">
        <v>0</v>
      </c>
      <c r="I16" s="21">
        <v>5158.6499999999996</v>
      </c>
      <c r="J16" s="21">
        <v>7000</v>
      </c>
      <c r="K16" s="179">
        <v>4841.3500000000004</v>
      </c>
      <c r="L16" s="179"/>
      <c r="M16" s="179">
        <v>17000</v>
      </c>
      <c r="N16" s="179"/>
      <c r="O16" s="179"/>
      <c r="P16" s="179"/>
    </row>
    <row r="17" spans="1:16" x14ac:dyDescent="0.25">
      <c r="A17" s="176" t="s">
        <v>31</v>
      </c>
      <c r="B17" s="176"/>
      <c r="C17" s="176"/>
      <c r="D17" s="176"/>
      <c r="E17" s="177">
        <v>63528</v>
      </c>
      <c r="F17" s="177"/>
      <c r="G17" s="20">
        <v>48316.99</v>
      </c>
      <c r="H17" s="20">
        <v>15211.01</v>
      </c>
      <c r="I17" s="20">
        <v>45016.99</v>
      </c>
      <c r="J17" s="20">
        <v>1279.95</v>
      </c>
      <c r="K17" s="177">
        <v>17231.060000000001</v>
      </c>
      <c r="L17" s="177"/>
      <c r="M17" s="177">
        <v>63528</v>
      </c>
      <c r="N17" s="177"/>
      <c r="O17" s="177"/>
      <c r="P17" s="177"/>
    </row>
    <row r="18" spans="1:16" x14ac:dyDescent="0.25">
      <c r="A18" s="178" t="s">
        <v>26</v>
      </c>
      <c r="B18" s="178"/>
      <c r="C18" s="178"/>
      <c r="D18" s="178"/>
      <c r="E18" s="179">
        <v>60228</v>
      </c>
      <c r="F18" s="179"/>
      <c r="G18" s="21">
        <v>45016.99</v>
      </c>
      <c r="H18" s="21">
        <v>15211.01</v>
      </c>
      <c r="I18" s="21">
        <v>45016.99</v>
      </c>
      <c r="J18" s="21">
        <v>0</v>
      </c>
      <c r="K18" s="179">
        <v>15211.01</v>
      </c>
      <c r="L18" s="179"/>
      <c r="M18" s="179">
        <v>60228</v>
      </c>
      <c r="N18" s="179"/>
      <c r="O18" s="179"/>
      <c r="P18" s="179"/>
    </row>
    <row r="19" spans="1:16" x14ac:dyDescent="0.25">
      <c r="A19" s="178" t="s">
        <v>27</v>
      </c>
      <c r="B19" s="178"/>
      <c r="C19" s="178"/>
      <c r="D19" s="178"/>
      <c r="E19" s="179">
        <v>3300</v>
      </c>
      <c r="F19" s="179"/>
      <c r="G19" s="21">
        <v>3300</v>
      </c>
      <c r="H19" s="21">
        <v>0</v>
      </c>
      <c r="I19" s="21">
        <v>0</v>
      </c>
      <c r="J19" s="21">
        <v>1279.95</v>
      </c>
      <c r="K19" s="179">
        <v>2020.05</v>
      </c>
      <c r="L19" s="179"/>
      <c r="M19" s="179">
        <v>3300</v>
      </c>
      <c r="N19" s="179"/>
      <c r="O19" s="179"/>
      <c r="P19" s="179"/>
    </row>
    <row r="20" spans="1:16" x14ac:dyDescent="0.25">
      <c r="A20" s="176" t="s">
        <v>32</v>
      </c>
      <c r="B20" s="176"/>
      <c r="C20" s="176"/>
      <c r="D20" s="176"/>
      <c r="E20" s="177">
        <v>275028</v>
      </c>
      <c r="F20" s="177"/>
      <c r="G20" s="20">
        <v>245003.86</v>
      </c>
      <c r="H20" s="20">
        <v>30024.14</v>
      </c>
      <c r="I20" s="20">
        <v>98539.11</v>
      </c>
      <c r="J20" s="20">
        <v>52113.16</v>
      </c>
      <c r="K20" s="177">
        <v>124375.73</v>
      </c>
      <c r="L20" s="177"/>
      <c r="M20" s="177">
        <v>275028</v>
      </c>
      <c r="N20" s="177"/>
      <c r="O20" s="177"/>
      <c r="P20" s="177"/>
    </row>
    <row r="21" spans="1:16" x14ac:dyDescent="0.25">
      <c r="A21" s="178" t="s">
        <v>26</v>
      </c>
      <c r="B21" s="178"/>
      <c r="C21" s="178"/>
      <c r="D21" s="178"/>
      <c r="E21" s="179">
        <v>89028</v>
      </c>
      <c r="F21" s="179"/>
      <c r="G21" s="21">
        <v>59003.86</v>
      </c>
      <c r="H21" s="21">
        <v>30024.14</v>
      </c>
      <c r="I21" s="21">
        <v>59003.86</v>
      </c>
      <c r="J21" s="21">
        <v>0</v>
      </c>
      <c r="K21" s="179">
        <v>30024.14</v>
      </c>
      <c r="L21" s="179"/>
      <c r="M21" s="179">
        <v>89028</v>
      </c>
      <c r="N21" s="179"/>
      <c r="O21" s="179"/>
      <c r="P21" s="179"/>
    </row>
    <row r="22" spans="1:16" x14ac:dyDescent="0.25">
      <c r="A22" s="178" t="s">
        <v>27</v>
      </c>
      <c r="B22" s="178"/>
      <c r="C22" s="178"/>
      <c r="D22" s="178"/>
      <c r="E22" s="179">
        <v>108000</v>
      </c>
      <c r="F22" s="179"/>
      <c r="G22" s="21">
        <v>108000</v>
      </c>
      <c r="H22" s="21">
        <v>0</v>
      </c>
      <c r="I22" s="21">
        <v>38301.07</v>
      </c>
      <c r="J22" s="21">
        <v>22113.16</v>
      </c>
      <c r="K22" s="179">
        <v>47585.77</v>
      </c>
      <c r="L22" s="179"/>
      <c r="M22" s="179">
        <v>108000</v>
      </c>
      <c r="N22" s="179"/>
      <c r="O22" s="179"/>
      <c r="P22" s="179"/>
    </row>
    <row r="23" spans="1:16" x14ac:dyDescent="0.25">
      <c r="A23" s="178" t="s">
        <v>29</v>
      </c>
      <c r="B23" s="178"/>
      <c r="C23" s="178"/>
      <c r="D23" s="178"/>
      <c r="E23" s="179">
        <v>3000</v>
      </c>
      <c r="F23" s="179"/>
      <c r="G23" s="21">
        <v>3000</v>
      </c>
      <c r="H23" s="21">
        <v>0</v>
      </c>
      <c r="I23" s="21">
        <v>1234.18</v>
      </c>
      <c r="J23" s="21">
        <v>0</v>
      </c>
      <c r="K23" s="179">
        <v>1765.82</v>
      </c>
      <c r="L23" s="179"/>
      <c r="M23" s="179">
        <v>3000</v>
      </c>
      <c r="N23" s="179"/>
      <c r="O23" s="179"/>
      <c r="P23" s="179"/>
    </row>
    <row r="24" spans="1:16" x14ac:dyDescent="0.25">
      <c r="A24" s="178" t="s">
        <v>33</v>
      </c>
      <c r="B24" s="178"/>
      <c r="C24" s="178"/>
      <c r="D24" s="178"/>
      <c r="E24" s="179">
        <v>75000</v>
      </c>
      <c r="F24" s="179"/>
      <c r="G24" s="21">
        <v>75000</v>
      </c>
      <c r="H24" s="21">
        <v>0</v>
      </c>
      <c r="I24" s="21">
        <v>0</v>
      </c>
      <c r="J24" s="21">
        <v>30000</v>
      </c>
      <c r="K24" s="179">
        <v>45000</v>
      </c>
      <c r="L24" s="179"/>
      <c r="M24" s="179">
        <v>75000</v>
      </c>
      <c r="N24" s="179"/>
      <c r="O24" s="179"/>
      <c r="P24" s="179"/>
    </row>
    <row r="25" spans="1:16" x14ac:dyDescent="0.25">
      <c r="A25" s="176" t="s">
        <v>34</v>
      </c>
      <c r="B25" s="176"/>
      <c r="C25" s="176"/>
      <c r="D25" s="176"/>
      <c r="E25" s="177">
        <v>8706</v>
      </c>
      <c r="F25" s="177"/>
      <c r="G25" s="20">
        <v>5289.82</v>
      </c>
      <c r="H25" s="20">
        <v>3416.18</v>
      </c>
      <c r="I25" s="20">
        <v>4789.82</v>
      </c>
      <c r="J25" s="20">
        <v>0</v>
      </c>
      <c r="K25" s="177">
        <v>3916.18</v>
      </c>
      <c r="L25" s="177"/>
      <c r="M25" s="177">
        <v>8706</v>
      </c>
      <c r="N25" s="177"/>
      <c r="O25" s="177"/>
      <c r="P25" s="177"/>
    </row>
    <row r="26" spans="1:16" x14ac:dyDescent="0.25">
      <c r="A26" s="178" t="s">
        <v>26</v>
      </c>
      <c r="B26" s="178"/>
      <c r="C26" s="178"/>
      <c r="D26" s="178"/>
      <c r="E26" s="179">
        <v>8206</v>
      </c>
      <c r="F26" s="179"/>
      <c r="G26" s="21">
        <v>4789.82</v>
      </c>
      <c r="H26" s="21">
        <v>3416.18</v>
      </c>
      <c r="I26" s="21">
        <v>4789.82</v>
      </c>
      <c r="J26" s="21">
        <v>0</v>
      </c>
      <c r="K26" s="179">
        <v>3416.18</v>
      </c>
      <c r="L26" s="179"/>
      <c r="M26" s="179">
        <v>8206</v>
      </c>
      <c r="N26" s="179"/>
      <c r="O26" s="179"/>
      <c r="P26" s="179"/>
    </row>
    <row r="27" spans="1:16" x14ac:dyDescent="0.25">
      <c r="A27" s="178" t="s">
        <v>27</v>
      </c>
      <c r="B27" s="178"/>
      <c r="C27" s="178"/>
      <c r="D27" s="178"/>
      <c r="E27" s="179">
        <v>500</v>
      </c>
      <c r="F27" s="179"/>
      <c r="G27" s="21">
        <v>500</v>
      </c>
      <c r="H27" s="21">
        <v>0</v>
      </c>
      <c r="I27" s="21">
        <v>0</v>
      </c>
      <c r="J27" s="21">
        <v>0</v>
      </c>
      <c r="K27" s="179">
        <v>500</v>
      </c>
      <c r="L27" s="179"/>
      <c r="M27" s="179">
        <v>500</v>
      </c>
      <c r="N27" s="179"/>
      <c r="O27" s="179"/>
      <c r="P27" s="179"/>
    </row>
    <row r="28" spans="1:16" x14ac:dyDescent="0.25">
      <c r="A28" s="176" t="s">
        <v>35</v>
      </c>
      <c r="B28" s="176"/>
      <c r="C28" s="176"/>
      <c r="D28" s="176"/>
      <c r="E28" s="177">
        <v>17032</v>
      </c>
      <c r="F28" s="177"/>
      <c r="G28" s="20">
        <v>10633.15</v>
      </c>
      <c r="H28" s="20">
        <v>6398.85</v>
      </c>
      <c r="I28" s="20">
        <v>7633.15</v>
      </c>
      <c r="J28" s="20">
        <v>0</v>
      </c>
      <c r="K28" s="177">
        <v>9398.85</v>
      </c>
      <c r="L28" s="177"/>
      <c r="M28" s="177">
        <v>17032</v>
      </c>
      <c r="N28" s="177"/>
      <c r="O28" s="177"/>
      <c r="P28" s="177"/>
    </row>
    <row r="29" spans="1:16" x14ac:dyDescent="0.25">
      <c r="A29" s="178" t="s">
        <v>26</v>
      </c>
      <c r="B29" s="178"/>
      <c r="C29" s="178"/>
      <c r="D29" s="178"/>
      <c r="E29" s="179">
        <v>14032</v>
      </c>
      <c r="F29" s="179"/>
      <c r="G29" s="21">
        <v>7633.15</v>
      </c>
      <c r="H29" s="21">
        <v>6398.85</v>
      </c>
      <c r="I29" s="21">
        <v>7633.15</v>
      </c>
      <c r="J29" s="21">
        <v>0</v>
      </c>
      <c r="K29" s="179">
        <v>6398.85</v>
      </c>
      <c r="L29" s="179"/>
      <c r="M29" s="179">
        <v>14032</v>
      </c>
      <c r="N29" s="179"/>
      <c r="O29" s="179"/>
      <c r="P29" s="179"/>
    </row>
    <row r="30" spans="1:16" x14ac:dyDescent="0.25">
      <c r="A30" s="178" t="s">
        <v>27</v>
      </c>
      <c r="B30" s="178"/>
      <c r="C30" s="178"/>
      <c r="D30" s="178"/>
      <c r="E30" s="179">
        <v>3000</v>
      </c>
      <c r="F30" s="179"/>
      <c r="G30" s="21">
        <v>3000</v>
      </c>
      <c r="H30" s="21">
        <v>0</v>
      </c>
      <c r="I30" s="21">
        <v>0</v>
      </c>
      <c r="J30" s="21">
        <v>0</v>
      </c>
      <c r="K30" s="179">
        <v>3000</v>
      </c>
      <c r="L30" s="179"/>
      <c r="M30" s="179">
        <v>3000</v>
      </c>
      <c r="N30" s="179"/>
      <c r="O30" s="179"/>
      <c r="P30" s="179"/>
    </row>
    <row r="31" spans="1:16" x14ac:dyDescent="0.25">
      <c r="A31" s="176" t="s">
        <v>36</v>
      </c>
      <c r="B31" s="176"/>
      <c r="C31" s="176"/>
      <c r="D31" s="176"/>
      <c r="E31" s="177">
        <v>163926</v>
      </c>
      <c r="F31" s="177"/>
      <c r="G31" s="20">
        <v>143555</v>
      </c>
      <c r="H31" s="20">
        <v>20371</v>
      </c>
      <c r="I31" s="20">
        <v>38215.03</v>
      </c>
      <c r="J31" s="20">
        <v>31840</v>
      </c>
      <c r="K31" s="177">
        <v>93870.97</v>
      </c>
      <c r="L31" s="177"/>
      <c r="M31" s="177">
        <v>163926</v>
      </c>
      <c r="N31" s="177"/>
      <c r="O31" s="177"/>
      <c r="P31" s="177"/>
    </row>
    <row r="32" spans="1:16" x14ac:dyDescent="0.25">
      <c r="A32" s="178" t="s">
        <v>26</v>
      </c>
      <c r="B32" s="178"/>
      <c r="C32" s="178"/>
      <c r="D32" s="178"/>
      <c r="E32" s="179">
        <v>38926</v>
      </c>
      <c r="F32" s="179"/>
      <c r="G32" s="21">
        <v>18555</v>
      </c>
      <c r="H32" s="21">
        <v>20371</v>
      </c>
      <c r="I32" s="21">
        <v>18555</v>
      </c>
      <c r="J32" s="21">
        <v>0</v>
      </c>
      <c r="K32" s="179">
        <v>20371</v>
      </c>
      <c r="L32" s="179"/>
      <c r="M32" s="179">
        <v>38926</v>
      </c>
      <c r="N32" s="179"/>
      <c r="O32" s="179"/>
      <c r="P32" s="179"/>
    </row>
    <row r="33" spans="1:16" x14ac:dyDescent="0.25">
      <c r="A33" s="178" t="s">
        <v>27</v>
      </c>
      <c r="B33" s="178"/>
      <c r="C33" s="178"/>
      <c r="D33" s="178"/>
      <c r="E33" s="179">
        <v>8000</v>
      </c>
      <c r="F33" s="179"/>
      <c r="G33" s="21">
        <v>8000</v>
      </c>
      <c r="H33" s="21">
        <v>0</v>
      </c>
      <c r="I33" s="21">
        <v>1160</v>
      </c>
      <c r="J33" s="21">
        <v>6840</v>
      </c>
      <c r="K33" s="179">
        <v>0</v>
      </c>
      <c r="L33" s="179"/>
      <c r="M33" s="179">
        <v>8000</v>
      </c>
      <c r="N33" s="179"/>
      <c r="O33" s="179"/>
      <c r="P33" s="179"/>
    </row>
    <row r="34" spans="1:16" x14ac:dyDescent="0.25">
      <c r="A34" s="178" t="s">
        <v>33</v>
      </c>
      <c r="B34" s="178"/>
      <c r="C34" s="178"/>
      <c r="D34" s="178"/>
      <c r="E34" s="179">
        <v>117000</v>
      </c>
      <c r="F34" s="179"/>
      <c r="G34" s="21">
        <v>117000</v>
      </c>
      <c r="H34" s="21">
        <v>0</v>
      </c>
      <c r="I34" s="21">
        <v>18500.03</v>
      </c>
      <c r="J34" s="21">
        <v>25000</v>
      </c>
      <c r="K34" s="179">
        <v>73499.97</v>
      </c>
      <c r="L34" s="179"/>
      <c r="M34" s="179">
        <v>117000</v>
      </c>
      <c r="N34" s="179"/>
      <c r="O34" s="179"/>
      <c r="P34" s="179"/>
    </row>
    <row r="35" spans="1:16" x14ac:dyDescent="0.25">
      <c r="A35" s="176" t="s">
        <v>37</v>
      </c>
      <c r="B35" s="176"/>
      <c r="C35" s="176"/>
      <c r="D35" s="176"/>
      <c r="E35" s="177">
        <v>485733</v>
      </c>
      <c r="F35" s="177"/>
      <c r="G35" s="20">
        <v>452702.11</v>
      </c>
      <c r="H35" s="20">
        <v>33030.89</v>
      </c>
      <c r="I35" s="20">
        <v>55402.2</v>
      </c>
      <c r="J35" s="20">
        <v>83500</v>
      </c>
      <c r="K35" s="177">
        <v>346830.8</v>
      </c>
      <c r="L35" s="177"/>
      <c r="M35" s="177">
        <v>485733</v>
      </c>
      <c r="N35" s="177"/>
      <c r="O35" s="177"/>
      <c r="P35" s="177"/>
    </row>
    <row r="36" spans="1:16" x14ac:dyDescent="0.25">
      <c r="A36" s="178" t="s">
        <v>26</v>
      </c>
      <c r="B36" s="178"/>
      <c r="C36" s="178"/>
      <c r="D36" s="178"/>
      <c r="E36" s="179">
        <v>81773</v>
      </c>
      <c r="F36" s="179"/>
      <c r="G36" s="21">
        <v>48742.11</v>
      </c>
      <c r="H36" s="21">
        <v>33030.89</v>
      </c>
      <c r="I36" s="21">
        <v>48742.11</v>
      </c>
      <c r="J36" s="21">
        <v>0</v>
      </c>
      <c r="K36" s="179">
        <v>33030.89</v>
      </c>
      <c r="L36" s="179"/>
      <c r="M36" s="179">
        <v>81773</v>
      </c>
      <c r="N36" s="179"/>
      <c r="O36" s="179"/>
      <c r="P36" s="179"/>
    </row>
    <row r="37" spans="1:16" x14ac:dyDescent="0.25">
      <c r="A37" s="178" t="s">
        <v>27</v>
      </c>
      <c r="B37" s="178"/>
      <c r="C37" s="178"/>
      <c r="D37" s="178"/>
      <c r="E37" s="179">
        <v>15000</v>
      </c>
      <c r="F37" s="179"/>
      <c r="G37" s="21">
        <v>15000</v>
      </c>
      <c r="H37" s="21">
        <v>0</v>
      </c>
      <c r="I37" s="21">
        <v>5833</v>
      </c>
      <c r="J37" s="21">
        <v>0</v>
      </c>
      <c r="K37" s="179">
        <v>9167</v>
      </c>
      <c r="L37" s="179"/>
      <c r="M37" s="179">
        <v>15000</v>
      </c>
      <c r="N37" s="179"/>
      <c r="O37" s="179"/>
      <c r="P37" s="179"/>
    </row>
    <row r="38" spans="1:16" x14ac:dyDescent="0.25">
      <c r="A38" s="178" t="s">
        <v>33</v>
      </c>
      <c r="B38" s="178"/>
      <c r="C38" s="178"/>
      <c r="D38" s="178"/>
      <c r="E38" s="179">
        <v>388960</v>
      </c>
      <c r="F38" s="179"/>
      <c r="G38" s="21">
        <v>388960</v>
      </c>
      <c r="H38" s="21">
        <v>0</v>
      </c>
      <c r="I38" s="21">
        <v>827.09</v>
      </c>
      <c r="J38" s="21">
        <v>83500</v>
      </c>
      <c r="K38" s="179">
        <v>304632.90999999997</v>
      </c>
      <c r="L38" s="179"/>
      <c r="M38" s="179">
        <v>388960</v>
      </c>
      <c r="N38" s="179"/>
      <c r="O38" s="179"/>
      <c r="P38" s="179"/>
    </row>
    <row r="39" spans="1:16" x14ac:dyDescent="0.25">
      <c r="A39" s="176" t="s">
        <v>38</v>
      </c>
      <c r="B39" s="176"/>
      <c r="C39" s="176"/>
      <c r="D39" s="176"/>
      <c r="E39" s="177">
        <v>14316</v>
      </c>
      <c r="F39" s="177"/>
      <c r="G39" s="20">
        <v>7828.24</v>
      </c>
      <c r="H39" s="20">
        <v>6487.76</v>
      </c>
      <c r="I39" s="20">
        <v>7328.24</v>
      </c>
      <c r="J39" s="20">
        <v>0</v>
      </c>
      <c r="K39" s="177">
        <v>6987.76</v>
      </c>
      <c r="L39" s="177"/>
      <c r="M39" s="177">
        <v>14316</v>
      </c>
      <c r="N39" s="177"/>
      <c r="O39" s="177"/>
      <c r="P39" s="177"/>
    </row>
    <row r="40" spans="1:16" x14ac:dyDescent="0.25">
      <c r="A40" s="178" t="s">
        <v>26</v>
      </c>
      <c r="B40" s="178"/>
      <c r="C40" s="178"/>
      <c r="D40" s="178"/>
      <c r="E40" s="179">
        <v>13816</v>
      </c>
      <c r="F40" s="179"/>
      <c r="G40" s="21">
        <v>7328.24</v>
      </c>
      <c r="H40" s="21">
        <v>6487.76</v>
      </c>
      <c r="I40" s="21">
        <v>7328.24</v>
      </c>
      <c r="J40" s="21">
        <v>0</v>
      </c>
      <c r="K40" s="179">
        <v>6487.76</v>
      </c>
      <c r="L40" s="179"/>
      <c r="M40" s="179">
        <v>13816</v>
      </c>
      <c r="N40" s="179"/>
      <c r="O40" s="179"/>
      <c r="P40" s="179"/>
    </row>
    <row r="41" spans="1:16" x14ac:dyDescent="0.25">
      <c r="A41" s="178" t="s">
        <v>27</v>
      </c>
      <c r="B41" s="178"/>
      <c r="C41" s="178"/>
      <c r="D41" s="178"/>
      <c r="E41" s="179">
        <v>500</v>
      </c>
      <c r="F41" s="179"/>
      <c r="G41" s="21">
        <v>500</v>
      </c>
      <c r="H41" s="21">
        <v>0</v>
      </c>
      <c r="I41" s="21">
        <v>0</v>
      </c>
      <c r="J41" s="21">
        <v>0</v>
      </c>
      <c r="K41" s="179">
        <v>500</v>
      </c>
      <c r="L41" s="179"/>
      <c r="M41" s="179">
        <v>500</v>
      </c>
      <c r="N41" s="179"/>
      <c r="O41" s="179"/>
      <c r="P41" s="179"/>
    </row>
    <row r="42" spans="1:16" x14ac:dyDescent="0.25">
      <c r="A42" s="176" t="s">
        <v>39</v>
      </c>
      <c r="B42" s="176"/>
      <c r="C42" s="176"/>
      <c r="D42" s="176"/>
      <c r="E42" s="177">
        <v>576137</v>
      </c>
      <c r="F42" s="177"/>
      <c r="G42" s="20">
        <v>373033.13</v>
      </c>
      <c r="H42" s="20">
        <v>203103.87</v>
      </c>
      <c r="I42" s="20">
        <v>228208.93</v>
      </c>
      <c r="J42" s="20">
        <v>38957.89</v>
      </c>
      <c r="K42" s="177">
        <v>308970.18</v>
      </c>
      <c r="L42" s="177"/>
      <c r="M42" s="177">
        <v>576137</v>
      </c>
      <c r="N42" s="177"/>
      <c r="O42" s="177"/>
      <c r="P42" s="177"/>
    </row>
    <row r="43" spans="1:16" x14ac:dyDescent="0.25">
      <c r="A43" s="178" t="s">
        <v>26</v>
      </c>
      <c r="B43" s="178"/>
      <c r="C43" s="178"/>
      <c r="D43" s="178"/>
      <c r="E43" s="179">
        <v>406944</v>
      </c>
      <c r="F43" s="179"/>
      <c r="G43" s="21">
        <v>203840.13</v>
      </c>
      <c r="H43" s="21">
        <v>203103.87</v>
      </c>
      <c r="I43" s="21">
        <v>203840.13</v>
      </c>
      <c r="J43" s="21">
        <v>0</v>
      </c>
      <c r="K43" s="179">
        <v>203103.87</v>
      </c>
      <c r="L43" s="179"/>
      <c r="M43" s="179">
        <v>406944</v>
      </c>
      <c r="N43" s="179"/>
      <c r="O43" s="179"/>
      <c r="P43" s="179"/>
    </row>
    <row r="44" spans="1:16" x14ac:dyDescent="0.25">
      <c r="A44" s="178" t="s">
        <v>27</v>
      </c>
      <c r="B44" s="178"/>
      <c r="C44" s="178"/>
      <c r="D44" s="178"/>
      <c r="E44" s="179">
        <v>110693</v>
      </c>
      <c r="F44" s="179"/>
      <c r="G44" s="21">
        <v>110693</v>
      </c>
      <c r="H44" s="21">
        <v>0</v>
      </c>
      <c r="I44" s="21">
        <v>20134.689999999999</v>
      </c>
      <c r="J44" s="21">
        <v>18846.57</v>
      </c>
      <c r="K44" s="179">
        <v>71711.740000000005</v>
      </c>
      <c r="L44" s="179"/>
      <c r="M44" s="179">
        <v>110693</v>
      </c>
      <c r="N44" s="179"/>
      <c r="O44" s="179"/>
      <c r="P44" s="179"/>
    </row>
    <row r="45" spans="1:16" x14ac:dyDescent="0.25">
      <c r="A45" s="178" t="s">
        <v>29</v>
      </c>
      <c r="B45" s="178"/>
      <c r="C45" s="178"/>
      <c r="D45" s="178"/>
      <c r="E45" s="179">
        <v>18500</v>
      </c>
      <c r="F45" s="179"/>
      <c r="G45" s="21">
        <v>18500</v>
      </c>
      <c r="H45" s="21">
        <v>0</v>
      </c>
      <c r="I45" s="21">
        <v>4234.1099999999997</v>
      </c>
      <c r="J45" s="21">
        <v>111.32</v>
      </c>
      <c r="K45" s="179">
        <v>14154.57</v>
      </c>
      <c r="L45" s="179"/>
      <c r="M45" s="179">
        <v>18500</v>
      </c>
      <c r="N45" s="179"/>
      <c r="O45" s="179"/>
      <c r="P45" s="179"/>
    </row>
    <row r="46" spans="1:16" x14ac:dyDescent="0.25">
      <c r="A46" s="178" t="s">
        <v>33</v>
      </c>
      <c r="B46" s="178"/>
      <c r="C46" s="178"/>
      <c r="D46" s="178"/>
      <c r="E46" s="179">
        <v>40000</v>
      </c>
      <c r="F46" s="179"/>
      <c r="G46" s="21">
        <v>40000</v>
      </c>
      <c r="H46" s="21">
        <v>0</v>
      </c>
      <c r="I46" s="21">
        <v>0</v>
      </c>
      <c r="J46" s="21">
        <v>20000</v>
      </c>
      <c r="K46" s="179">
        <v>20000</v>
      </c>
      <c r="L46" s="179"/>
      <c r="M46" s="179">
        <v>40000</v>
      </c>
      <c r="N46" s="179"/>
      <c r="O46" s="179"/>
      <c r="P46" s="179"/>
    </row>
    <row r="47" spans="1:16" x14ac:dyDescent="0.25">
      <c r="A47" s="176" t="s">
        <v>40</v>
      </c>
      <c r="B47" s="176"/>
      <c r="C47" s="176"/>
      <c r="D47" s="176"/>
      <c r="E47" s="177">
        <v>33000</v>
      </c>
      <c r="F47" s="177"/>
      <c r="G47" s="20">
        <v>21778.67</v>
      </c>
      <c r="H47" s="20">
        <v>11221.33</v>
      </c>
      <c r="I47" s="20">
        <v>17488.330000000002</v>
      </c>
      <c r="J47" s="20">
        <v>0</v>
      </c>
      <c r="K47" s="177">
        <v>15511.67</v>
      </c>
      <c r="L47" s="177"/>
      <c r="M47" s="177">
        <v>33000</v>
      </c>
      <c r="N47" s="177"/>
      <c r="O47" s="177"/>
      <c r="P47" s="177"/>
    </row>
    <row r="48" spans="1:16" x14ac:dyDescent="0.25">
      <c r="A48" s="178" t="s">
        <v>26</v>
      </c>
      <c r="B48" s="178"/>
      <c r="C48" s="178"/>
      <c r="D48" s="178"/>
      <c r="E48" s="179">
        <v>28200</v>
      </c>
      <c r="F48" s="179"/>
      <c r="G48" s="21">
        <v>16978.669999999998</v>
      </c>
      <c r="H48" s="21">
        <v>11221.33</v>
      </c>
      <c r="I48" s="21">
        <v>16978.669999999998</v>
      </c>
      <c r="J48" s="21">
        <v>0</v>
      </c>
      <c r="K48" s="179">
        <v>11221.33</v>
      </c>
      <c r="L48" s="179"/>
      <c r="M48" s="179">
        <v>28200</v>
      </c>
      <c r="N48" s="179"/>
      <c r="O48" s="179"/>
      <c r="P48" s="179"/>
    </row>
    <row r="49" spans="1:16" x14ac:dyDescent="0.25">
      <c r="A49" s="178" t="s">
        <v>27</v>
      </c>
      <c r="B49" s="178"/>
      <c r="C49" s="178"/>
      <c r="D49" s="178"/>
      <c r="E49" s="179">
        <v>2300</v>
      </c>
      <c r="F49" s="179"/>
      <c r="G49" s="21">
        <v>2300</v>
      </c>
      <c r="H49" s="21">
        <v>0</v>
      </c>
      <c r="I49" s="21">
        <v>102</v>
      </c>
      <c r="J49" s="21">
        <v>0</v>
      </c>
      <c r="K49" s="179">
        <v>2198</v>
      </c>
      <c r="L49" s="179"/>
      <c r="M49" s="179">
        <v>2300</v>
      </c>
      <c r="N49" s="179"/>
      <c r="O49" s="179"/>
      <c r="P49" s="179"/>
    </row>
    <row r="50" spans="1:16" x14ac:dyDescent="0.25">
      <c r="A50" s="178" t="s">
        <v>29</v>
      </c>
      <c r="B50" s="178"/>
      <c r="C50" s="178"/>
      <c r="D50" s="178"/>
      <c r="E50" s="179">
        <v>2500</v>
      </c>
      <c r="F50" s="179"/>
      <c r="G50" s="21">
        <v>2500</v>
      </c>
      <c r="H50" s="21">
        <v>0</v>
      </c>
      <c r="I50" s="21">
        <v>407.66</v>
      </c>
      <c r="J50" s="21">
        <v>0</v>
      </c>
      <c r="K50" s="179">
        <v>2092.34</v>
      </c>
      <c r="L50" s="179"/>
      <c r="M50" s="179">
        <v>2500</v>
      </c>
      <c r="N50" s="179"/>
      <c r="O50" s="179"/>
      <c r="P50" s="179"/>
    </row>
    <row r="51" spans="1:16" x14ac:dyDescent="0.25">
      <c r="A51" s="176" t="s">
        <v>41</v>
      </c>
      <c r="B51" s="176"/>
      <c r="C51" s="176"/>
      <c r="D51" s="176"/>
      <c r="E51" s="177">
        <v>80512</v>
      </c>
      <c r="F51" s="177"/>
      <c r="G51" s="20">
        <v>64482.42</v>
      </c>
      <c r="H51" s="20">
        <v>16029.58</v>
      </c>
      <c r="I51" s="20">
        <v>25496.67</v>
      </c>
      <c r="J51" s="20">
        <v>10000</v>
      </c>
      <c r="K51" s="177">
        <v>45015.33</v>
      </c>
      <c r="L51" s="177"/>
      <c r="M51" s="177">
        <v>80512</v>
      </c>
      <c r="N51" s="177"/>
      <c r="O51" s="177"/>
      <c r="P51" s="177"/>
    </row>
    <row r="52" spans="1:16" x14ac:dyDescent="0.25">
      <c r="A52" s="178" t="s">
        <v>26</v>
      </c>
      <c r="B52" s="178"/>
      <c r="C52" s="178"/>
      <c r="D52" s="178"/>
      <c r="E52" s="179">
        <v>37512</v>
      </c>
      <c r="F52" s="179"/>
      <c r="G52" s="21">
        <v>21482.42</v>
      </c>
      <c r="H52" s="21">
        <v>16029.58</v>
      </c>
      <c r="I52" s="21">
        <v>21482.42</v>
      </c>
      <c r="J52" s="21">
        <v>0</v>
      </c>
      <c r="K52" s="179">
        <v>16029.58</v>
      </c>
      <c r="L52" s="179"/>
      <c r="M52" s="179">
        <v>37512</v>
      </c>
      <c r="N52" s="179"/>
      <c r="O52" s="179"/>
      <c r="P52" s="179"/>
    </row>
    <row r="53" spans="1:16" x14ac:dyDescent="0.25">
      <c r="A53" s="178" t="s">
        <v>27</v>
      </c>
      <c r="B53" s="178"/>
      <c r="C53" s="178"/>
      <c r="D53" s="178"/>
      <c r="E53" s="179">
        <v>23000</v>
      </c>
      <c r="F53" s="179"/>
      <c r="G53" s="21">
        <v>23000</v>
      </c>
      <c r="H53" s="21">
        <v>0</v>
      </c>
      <c r="I53" s="21">
        <v>2500</v>
      </c>
      <c r="J53" s="21">
        <v>0</v>
      </c>
      <c r="K53" s="179">
        <v>20500</v>
      </c>
      <c r="L53" s="179"/>
      <c r="M53" s="179">
        <v>23000</v>
      </c>
      <c r="N53" s="179"/>
      <c r="O53" s="179"/>
      <c r="P53" s="179"/>
    </row>
    <row r="54" spans="1:16" x14ac:dyDescent="0.25">
      <c r="A54" s="178" t="s">
        <v>29</v>
      </c>
      <c r="B54" s="178"/>
      <c r="C54" s="178"/>
      <c r="D54" s="178"/>
      <c r="E54" s="179">
        <v>10000</v>
      </c>
      <c r="F54" s="179"/>
      <c r="G54" s="21">
        <v>10000</v>
      </c>
      <c r="H54" s="21">
        <v>0</v>
      </c>
      <c r="I54" s="21">
        <v>1514.25</v>
      </c>
      <c r="J54" s="21">
        <v>0</v>
      </c>
      <c r="K54" s="179">
        <v>8485.75</v>
      </c>
      <c r="L54" s="179"/>
      <c r="M54" s="179">
        <v>10000</v>
      </c>
      <c r="N54" s="179"/>
      <c r="O54" s="179"/>
      <c r="P54" s="179"/>
    </row>
    <row r="55" spans="1:16" x14ac:dyDescent="0.25">
      <c r="A55" s="178" t="s">
        <v>33</v>
      </c>
      <c r="B55" s="178"/>
      <c r="C55" s="178"/>
      <c r="D55" s="178"/>
      <c r="E55" s="179">
        <v>10000</v>
      </c>
      <c r="F55" s="179"/>
      <c r="G55" s="21">
        <v>10000</v>
      </c>
      <c r="H55" s="21">
        <v>0</v>
      </c>
      <c r="I55" s="21">
        <v>0</v>
      </c>
      <c r="J55" s="21">
        <v>10000</v>
      </c>
      <c r="K55" s="179">
        <v>0</v>
      </c>
      <c r="L55" s="179"/>
      <c r="M55" s="179">
        <v>10000</v>
      </c>
      <c r="N55" s="179"/>
      <c r="O55" s="179"/>
      <c r="P55" s="179"/>
    </row>
    <row r="56" spans="1:16" x14ac:dyDescent="0.25">
      <c r="A56" s="176" t="s">
        <v>42</v>
      </c>
      <c r="B56" s="176"/>
      <c r="C56" s="176"/>
      <c r="D56" s="176"/>
      <c r="E56" s="177">
        <v>166620</v>
      </c>
      <c r="F56" s="177"/>
      <c r="G56" s="20">
        <v>153768.12</v>
      </c>
      <c r="H56" s="20">
        <v>12851.88</v>
      </c>
      <c r="I56" s="20">
        <v>42479.42</v>
      </c>
      <c r="J56" s="20">
        <v>66116.800000000003</v>
      </c>
      <c r="K56" s="177">
        <v>58023.78</v>
      </c>
      <c r="L56" s="177"/>
      <c r="M56" s="177">
        <v>166620</v>
      </c>
      <c r="N56" s="177"/>
      <c r="O56" s="177"/>
      <c r="P56" s="177"/>
    </row>
    <row r="57" spans="1:16" x14ac:dyDescent="0.25">
      <c r="A57" s="178" t="s">
        <v>26</v>
      </c>
      <c r="B57" s="178"/>
      <c r="C57" s="178"/>
      <c r="D57" s="178"/>
      <c r="E57" s="179">
        <v>32620</v>
      </c>
      <c r="F57" s="179"/>
      <c r="G57" s="21">
        <v>19768.12</v>
      </c>
      <c r="H57" s="21">
        <v>12851.88</v>
      </c>
      <c r="I57" s="21">
        <v>19768.12</v>
      </c>
      <c r="J57" s="21">
        <v>0</v>
      </c>
      <c r="K57" s="179">
        <v>12851.88</v>
      </c>
      <c r="L57" s="179"/>
      <c r="M57" s="179">
        <v>32620</v>
      </c>
      <c r="N57" s="179"/>
      <c r="O57" s="179"/>
      <c r="P57" s="179"/>
    </row>
    <row r="58" spans="1:16" x14ac:dyDescent="0.25">
      <c r="A58" s="178" t="s">
        <v>27</v>
      </c>
      <c r="B58" s="178"/>
      <c r="C58" s="178"/>
      <c r="D58" s="178"/>
      <c r="E58" s="179">
        <v>59000</v>
      </c>
      <c r="F58" s="179"/>
      <c r="G58" s="21">
        <v>59000</v>
      </c>
      <c r="H58" s="21">
        <v>0</v>
      </c>
      <c r="I58" s="21">
        <v>22711.3</v>
      </c>
      <c r="J58" s="21">
        <v>6500.8</v>
      </c>
      <c r="K58" s="179">
        <v>29787.9</v>
      </c>
      <c r="L58" s="179"/>
      <c r="M58" s="179">
        <v>59000</v>
      </c>
      <c r="N58" s="179"/>
      <c r="O58" s="179"/>
      <c r="P58" s="179"/>
    </row>
    <row r="59" spans="1:16" x14ac:dyDescent="0.25">
      <c r="A59" s="178" t="s">
        <v>33</v>
      </c>
      <c r="B59" s="178"/>
      <c r="C59" s="178"/>
      <c r="D59" s="178"/>
      <c r="E59" s="179">
        <v>75000</v>
      </c>
      <c r="F59" s="179"/>
      <c r="G59" s="21">
        <v>75000</v>
      </c>
      <c r="H59" s="21">
        <v>0</v>
      </c>
      <c r="I59" s="21">
        <v>0</v>
      </c>
      <c r="J59" s="21">
        <v>59616</v>
      </c>
      <c r="K59" s="179">
        <v>15384</v>
      </c>
      <c r="L59" s="179"/>
      <c r="M59" s="179">
        <v>75000</v>
      </c>
      <c r="N59" s="179"/>
      <c r="O59" s="179"/>
      <c r="P59" s="179"/>
    </row>
    <row r="60" spans="1:16" x14ac:dyDescent="0.25">
      <c r="A60" s="176" t="s">
        <v>43</v>
      </c>
      <c r="B60" s="176"/>
      <c r="C60" s="176"/>
      <c r="D60" s="176"/>
      <c r="E60" s="177">
        <v>130147</v>
      </c>
      <c r="F60" s="177"/>
      <c r="G60" s="20">
        <v>85958.32</v>
      </c>
      <c r="H60" s="20">
        <v>44188.68</v>
      </c>
      <c r="I60" s="20">
        <v>65607.55</v>
      </c>
      <c r="J60" s="20">
        <v>5018.8900000000003</v>
      </c>
      <c r="K60" s="177">
        <v>59520.56</v>
      </c>
      <c r="L60" s="177"/>
      <c r="M60" s="177">
        <v>130147</v>
      </c>
      <c r="N60" s="177"/>
      <c r="O60" s="177"/>
      <c r="P60" s="177"/>
    </row>
    <row r="61" spans="1:16" x14ac:dyDescent="0.25">
      <c r="A61" s="178" t="s">
        <v>26</v>
      </c>
      <c r="B61" s="178"/>
      <c r="C61" s="178"/>
      <c r="D61" s="178"/>
      <c r="E61" s="179">
        <v>106140</v>
      </c>
      <c r="F61" s="179"/>
      <c r="G61" s="21">
        <v>61951.32</v>
      </c>
      <c r="H61" s="21">
        <v>44188.68</v>
      </c>
      <c r="I61" s="21">
        <v>61951.32</v>
      </c>
      <c r="J61" s="21">
        <v>0</v>
      </c>
      <c r="K61" s="179">
        <v>44188.68</v>
      </c>
      <c r="L61" s="179"/>
      <c r="M61" s="179">
        <v>106140</v>
      </c>
      <c r="N61" s="179"/>
      <c r="O61" s="179"/>
      <c r="P61" s="179"/>
    </row>
    <row r="62" spans="1:16" x14ac:dyDescent="0.25">
      <c r="A62" s="178" t="s">
        <v>27</v>
      </c>
      <c r="B62" s="178"/>
      <c r="C62" s="178"/>
      <c r="D62" s="178"/>
      <c r="E62" s="179">
        <v>17007</v>
      </c>
      <c r="F62" s="179"/>
      <c r="G62" s="21">
        <v>17007</v>
      </c>
      <c r="H62" s="21">
        <v>0</v>
      </c>
      <c r="I62" s="21">
        <v>2522.8200000000002</v>
      </c>
      <c r="J62" s="21">
        <v>5018.8900000000003</v>
      </c>
      <c r="K62" s="179">
        <v>9465.2900000000009</v>
      </c>
      <c r="L62" s="179"/>
      <c r="M62" s="179">
        <v>17007</v>
      </c>
      <c r="N62" s="179"/>
      <c r="O62" s="179"/>
      <c r="P62" s="179"/>
    </row>
    <row r="63" spans="1:16" x14ac:dyDescent="0.25">
      <c r="A63" s="178" t="s">
        <v>29</v>
      </c>
      <c r="B63" s="178"/>
      <c r="C63" s="178"/>
      <c r="D63" s="178"/>
      <c r="E63" s="179">
        <v>7000</v>
      </c>
      <c r="F63" s="179"/>
      <c r="G63" s="21">
        <v>7000</v>
      </c>
      <c r="H63" s="21">
        <v>0</v>
      </c>
      <c r="I63" s="21">
        <v>1133.4100000000001</v>
      </c>
      <c r="J63" s="21">
        <v>0</v>
      </c>
      <c r="K63" s="179">
        <v>5866.59</v>
      </c>
      <c r="L63" s="179"/>
      <c r="M63" s="179">
        <v>7000</v>
      </c>
      <c r="N63" s="179"/>
      <c r="O63" s="179"/>
      <c r="P63" s="179"/>
    </row>
    <row r="64" spans="1:16" x14ac:dyDescent="0.25">
      <c r="A64" s="176" t="s">
        <v>44</v>
      </c>
      <c r="B64" s="176"/>
      <c r="C64" s="176"/>
      <c r="D64" s="176"/>
      <c r="E64" s="177">
        <v>1071507</v>
      </c>
      <c r="F64" s="177"/>
      <c r="G64" s="20">
        <v>660068.44999999995</v>
      </c>
      <c r="H64" s="20">
        <v>411438.55</v>
      </c>
      <c r="I64" s="20">
        <v>583974.61</v>
      </c>
      <c r="J64" s="20">
        <v>9552.48</v>
      </c>
      <c r="K64" s="177">
        <v>477979.91</v>
      </c>
      <c r="L64" s="177"/>
      <c r="M64" s="177">
        <v>1071507</v>
      </c>
      <c r="N64" s="177"/>
      <c r="O64" s="177"/>
      <c r="P64" s="177"/>
    </row>
    <row r="65" spans="1:16" x14ac:dyDescent="0.25">
      <c r="A65" s="178" t="s">
        <v>26</v>
      </c>
      <c r="B65" s="178"/>
      <c r="C65" s="178"/>
      <c r="D65" s="178"/>
      <c r="E65" s="179">
        <v>990507</v>
      </c>
      <c r="F65" s="179"/>
      <c r="G65" s="21">
        <v>579068.44999999995</v>
      </c>
      <c r="H65" s="21">
        <v>411438.55</v>
      </c>
      <c r="I65" s="21">
        <v>579068.44999999995</v>
      </c>
      <c r="J65" s="21">
        <v>0</v>
      </c>
      <c r="K65" s="179">
        <v>411438.55</v>
      </c>
      <c r="L65" s="179"/>
      <c r="M65" s="179">
        <v>990507</v>
      </c>
      <c r="N65" s="179"/>
      <c r="O65" s="179"/>
      <c r="P65" s="179"/>
    </row>
    <row r="66" spans="1:16" x14ac:dyDescent="0.25">
      <c r="A66" s="178" t="s">
        <v>27</v>
      </c>
      <c r="B66" s="178"/>
      <c r="C66" s="178"/>
      <c r="D66" s="178"/>
      <c r="E66" s="179">
        <v>66500</v>
      </c>
      <c r="F66" s="179"/>
      <c r="G66" s="21">
        <v>66500</v>
      </c>
      <c r="H66" s="21">
        <v>0</v>
      </c>
      <c r="I66" s="21">
        <v>460.93</v>
      </c>
      <c r="J66" s="21">
        <v>5600.36</v>
      </c>
      <c r="K66" s="179">
        <v>60438.71</v>
      </c>
      <c r="L66" s="179"/>
      <c r="M66" s="179">
        <v>66500</v>
      </c>
      <c r="N66" s="179"/>
      <c r="O66" s="179"/>
      <c r="P66" s="179"/>
    </row>
    <row r="67" spans="1:16" x14ac:dyDescent="0.25">
      <c r="A67" s="178" t="s">
        <v>29</v>
      </c>
      <c r="B67" s="178"/>
      <c r="C67" s="178"/>
      <c r="D67" s="178"/>
      <c r="E67" s="179">
        <v>14500</v>
      </c>
      <c r="F67" s="179"/>
      <c r="G67" s="21">
        <v>14500</v>
      </c>
      <c r="H67" s="21">
        <v>0</v>
      </c>
      <c r="I67" s="21">
        <v>4445.2299999999996</v>
      </c>
      <c r="J67" s="21">
        <v>3952.12</v>
      </c>
      <c r="K67" s="179">
        <v>6102.65</v>
      </c>
      <c r="L67" s="179"/>
      <c r="M67" s="179">
        <v>14500</v>
      </c>
      <c r="N67" s="179"/>
      <c r="O67" s="179"/>
      <c r="P67" s="179"/>
    </row>
    <row r="68" spans="1:16" x14ac:dyDescent="0.25">
      <c r="A68" s="176" t="s">
        <v>45</v>
      </c>
      <c r="B68" s="176"/>
      <c r="C68" s="176"/>
      <c r="D68" s="176"/>
      <c r="E68" s="177">
        <v>227992</v>
      </c>
      <c r="F68" s="177"/>
      <c r="G68" s="20">
        <v>130588.99</v>
      </c>
      <c r="H68" s="20">
        <v>97403.01</v>
      </c>
      <c r="I68" s="20">
        <v>119736.3</v>
      </c>
      <c r="J68" s="20">
        <v>5225.99</v>
      </c>
      <c r="K68" s="177">
        <v>103029.71</v>
      </c>
      <c r="L68" s="177"/>
      <c r="M68" s="177">
        <v>227992</v>
      </c>
      <c r="N68" s="177"/>
      <c r="O68" s="177"/>
      <c r="P68" s="177"/>
    </row>
    <row r="69" spans="1:16" x14ac:dyDescent="0.25">
      <c r="A69" s="178" t="s">
        <v>26</v>
      </c>
      <c r="B69" s="178"/>
      <c r="C69" s="178"/>
      <c r="D69" s="178"/>
      <c r="E69" s="179">
        <v>215492</v>
      </c>
      <c r="F69" s="179"/>
      <c r="G69" s="21">
        <v>118088.99</v>
      </c>
      <c r="H69" s="21">
        <v>97403.01</v>
      </c>
      <c r="I69" s="21">
        <v>118088.99</v>
      </c>
      <c r="J69" s="21">
        <v>0</v>
      </c>
      <c r="K69" s="179">
        <v>97403.01</v>
      </c>
      <c r="L69" s="179"/>
      <c r="M69" s="179">
        <v>215492</v>
      </c>
      <c r="N69" s="179"/>
      <c r="O69" s="179"/>
      <c r="P69" s="179"/>
    </row>
    <row r="70" spans="1:16" x14ac:dyDescent="0.25">
      <c r="A70" s="178" t="s">
        <v>27</v>
      </c>
      <c r="B70" s="178"/>
      <c r="C70" s="178"/>
      <c r="D70" s="178"/>
      <c r="E70" s="179">
        <v>9000</v>
      </c>
      <c r="F70" s="179"/>
      <c r="G70" s="21">
        <v>9000</v>
      </c>
      <c r="H70" s="21">
        <v>0</v>
      </c>
      <c r="I70" s="21">
        <v>60</v>
      </c>
      <c r="J70" s="21">
        <v>3967.64</v>
      </c>
      <c r="K70" s="179">
        <v>4972.3599999999997</v>
      </c>
      <c r="L70" s="179"/>
      <c r="M70" s="179">
        <v>9000</v>
      </c>
      <c r="N70" s="179"/>
      <c r="O70" s="179"/>
      <c r="P70" s="179"/>
    </row>
    <row r="71" spans="1:16" x14ac:dyDescent="0.25">
      <c r="A71" s="178" t="s">
        <v>29</v>
      </c>
      <c r="B71" s="178"/>
      <c r="C71" s="178"/>
      <c r="D71" s="178"/>
      <c r="E71" s="179">
        <v>3500</v>
      </c>
      <c r="F71" s="179"/>
      <c r="G71" s="21">
        <v>3500</v>
      </c>
      <c r="H71" s="21">
        <v>0</v>
      </c>
      <c r="I71" s="21">
        <v>1587.31</v>
      </c>
      <c r="J71" s="21">
        <v>1258.3499999999999</v>
      </c>
      <c r="K71" s="179">
        <v>654.34</v>
      </c>
      <c r="L71" s="179"/>
      <c r="M71" s="179">
        <v>3500</v>
      </c>
      <c r="N71" s="179"/>
      <c r="O71" s="179"/>
      <c r="P71" s="179"/>
    </row>
    <row r="72" spans="1:16" x14ac:dyDescent="0.25">
      <c r="A72" s="176" t="s">
        <v>46</v>
      </c>
      <c r="B72" s="176"/>
      <c r="C72" s="176"/>
      <c r="D72" s="176"/>
      <c r="E72" s="177">
        <v>356720</v>
      </c>
      <c r="F72" s="177"/>
      <c r="G72" s="20">
        <v>51540.07</v>
      </c>
      <c r="H72" s="20">
        <v>305179.93</v>
      </c>
      <c r="I72" s="20">
        <v>40986.6</v>
      </c>
      <c r="J72" s="20">
        <v>0</v>
      </c>
      <c r="K72" s="177">
        <v>315733.40000000002</v>
      </c>
      <c r="L72" s="177"/>
      <c r="M72" s="177">
        <v>356720</v>
      </c>
      <c r="N72" s="177"/>
      <c r="O72" s="177"/>
      <c r="P72" s="177"/>
    </row>
    <row r="73" spans="1:16" x14ac:dyDescent="0.25">
      <c r="A73" s="176" t="s">
        <v>24</v>
      </c>
      <c r="B73" s="176"/>
      <c r="C73" s="176"/>
      <c r="D73" s="176"/>
      <c r="E73" s="177">
        <v>356720</v>
      </c>
      <c r="F73" s="177"/>
      <c r="G73" s="20">
        <v>51540.07</v>
      </c>
      <c r="H73" s="20">
        <v>305179.93</v>
      </c>
      <c r="I73" s="20">
        <v>40986.6</v>
      </c>
      <c r="J73" s="20">
        <v>0</v>
      </c>
      <c r="K73" s="177">
        <v>315733.40000000002</v>
      </c>
      <c r="L73" s="177"/>
      <c r="M73" s="177">
        <v>356720</v>
      </c>
      <c r="N73" s="177"/>
      <c r="O73" s="177"/>
      <c r="P73" s="177"/>
    </row>
    <row r="74" spans="1:16" x14ac:dyDescent="0.25">
      <c r="A74" s="176" t="s">
        <v>25</v>
      </c>
      <c r="B74" s="176"/>
      <c r="C74" s="176"/>
      <c r="D74" s="176"/>
      <c r="E74" s="177">
        <v>40000</v>
      </c>
      <c r="F74" s="177"/>
      <c r="G74" s="20">
        <v>25662.48</v>
      </c>
      <c r="H74" s="20">
        <v>14337.52</v>
      </c>
      <c r="I74" s="20">
        <v>15611.6</v>
      </c>
      <c r="J74" s="20">
        <v>0</v>
      </c>
      <c r="K74" s="177">
        <v>24388.400000000001</v>
      </c>
      <c r="L74" s="177"/>
      <c r="M74" s="177">
        <v>40000</v>
      </c>
      <c r="N74" s="177"/>
      <c r="O74" s="177"/>
      <c r="P74" s="177"/>
    </row>
    <row r="75" spans="1:16" x14ac:dyDescent="0.25">
      <c r="A75" s="178" t="s">
        <v>27</v>
      </c>
      <c r="B75" s="178"/>
      <c r="C75" s="178"/>
      <c r="D75" s="178"/>
      <c r="E75" s="179">
        <v>0</v>
      </c>
      <c r="F75" s="179"/>
      <c r="G75" s="21">
        <v>0</v>
      </c>
      <c r="H75" s="21">
        <v>0</v>
      </c>
      <c r="I75" s="21">
        <v>0</v>
      </c>
      <c r="J75" s="21">
        <v>0</v>
      </c>
      <c r="K75" s="179">
        <v>0</v>
      </c>
      <c r="L75" s="179"/>
      <c r="M75" s="179">
        <v>0</v>
      </c>
      <c r="N75" s="179"/>
      <c r="O75" s="179"/>
      <c r="P75" s="179"/>
    </row>
    <row r="76" spans="1:16" x14ac:dyDescent="0.25">
      <c r="A76" s="178" t="s">
        <v>47</v>
      </c>
      <c r="B76" s="178"/>
      <c r="C76" s="178"/>
      <c r="D76" s="178"/>
      <c r="E76" s="179">
        <v>40000</v>
      </c>
      <c r="F76" s="179"/>
      <c r="G76" s="21">
        <v>25662.48</v>
      </c>
      <c r="H76" s="21">
        <v>14337.52</v>
      </c>
      <c r="I76" s="21">
        <v>15611.6</v>
      </c>
      <c r="J76" s="21">
        <v>0</v>
      </c>
      <c r="K76" s="179">
        <v>24388.400000000001</v>
      </c>
      <c r="L76" s="179"/>
      <c r="M76" s="179">
        <v>40000</v>
      </c>
      <c r="N76" s="179"/>
      <c r="O76" s="179"/>
      <c r="P76" s="179"/>
    </row>
    <row r="77" spans="1:16" x14ac:dyDescent="0.25">
      <c r="A77" s="176" t="s">
        <v>28</v>
      </c>
      <c r="B77" s="176"/>
      <c r="C77" s="176"/>
      <c r="D77" s="176"/>
      <c r="E77" s="177">
        <v>5000</v>
      </c>
      <c r="F77" s="177"/>
      <c r="G77" s="20">
        <v>0</v>
      </c>
      <c r="H77" s="20">
        <v>5000</v>
      </c>
      <c r="I77" s="20">
        <v>0</v>
      </c>
      <c r="J77" s="20">
        <v>0</v>
      </c>
      <c r="K77" s="177">
        <v>5000</v>
      </c>
      <c r="L77" s="177"/>
      <c r="M77" s="177">
        <v>5000</v>
      </c>
      <c r="N77" s="177"/>
      <c r="O77" s="177"/>
      <c r="P77" s="177"/>
    </row>
    <row r="78" spans="1:16" x14ac:dyDescent="0.25">
      <c r="A78" s="178" t="s">
        <v>27</v>
      </c>
      <c r="B78" s="178"/>
      <c r="C78" s="178"/>
      <c r="D78" s="178"/>
      <c r="E78" s="179">
        <v>5000</v>
      </c>
      <c r="F78" s="179"/>
      <c r="G78" s="21">
        <v>0</v>
      </c>
      <c r="H78" s="21">
        <v>5000</v>
      </c>
      <c r="I78" s="21">
        <v>0</v>
      </c>
      <c r="J78" s="21">
        <v>0</v>
      </c>
      <c r="K78" s="179">
        <v>5000</v>
      </c>
      <c r="L78" s="179"/>
      <c r="M78" s="179">
        <v>5000</v>
      </c>
      <c r="N78" s="179"/>
      <c r="O78" s="179"/>
      <c r="P78" s="179"/>
    </row>
    <row r="79" spans="1:16" x14ac:dyDescent="0.25">
      <c r="A79" s="176" t="s">
        <v>30</v>
      </c>
      <c r="B79" s="176"/>
      <c r="C79" s="176"/>
      <c r="D79" s="176"/>
      <c r="E79" s="177">
        <v>0</v>
      </c>
      <c r="F79" s="177"/>
      <c r="G79" s="20">
        <v>0</v>
      </c>
      <c r="H79" s="20">
        <v>0</v>
      </c>
      <c r="I79" s="20">
        <v>0</v>
      </c>
      <c r="J79" s="20">
        <v>0</v>
      </c>
      <c r="K79" s="177">
        <v>0</v>
      </c>
      <c r="L79" s="177"/>
      <c r="M79" s="177">
        <v>0</v>
      </c>
      <c r="N79" s="177"/>
      <c r="O79" s="177"/>
      <c r="P79" s="177"/>
    </row>
    <row r="80" spans="1:16" x14ac:dyDescent="0.25">
      <c r="A80" s="178" t="s">
        <v>27</v>
      </c>
      <c r="B80" s="178"/>
      <c r="C80" s="178"/>
      <c r="D80" s="178"/>
      <c r="E80" s="179">
        <v>0</v>
      </c>
      <c r="F80" s="179"/>
      <c r="G80" s="21">
        <v>0</v>
      </c>
      <c r="H80" s="21">
        <v>0</v>
      </c>
      <c r="I80" s="21">
        <v>0</v>
      </c>
      <c r="J80" s="21">
        <v>0</v>
      </c>
      <c r="K80" s="179">
        <v>0</v>
      </c>
      <c r="L80" s="179"/>
      <c r="M80" s="179">
        <v>0</v>
      </c>
      <c r="N80" s="179"/>
      <c r="O80" s="179"/>
      <c r="P80" s="179"/>
    </row>
    <row r="81" spans="1:16" x14ac:dyDescent="0.25">
      <c r="A81" s="176" t="s">
        <v>31</v>
      </c>
      <c r="B81" s="176"/>
      <c r="C81" s="176"/>
      <c r="D81" s="176"/>
      <c r="E81" s="177">
        <v>0</v>
      </c>
      <c r="F81" s="177"/>
      <c r="G81" s="20">
        <v>0</v>
      </c>
      <c r="H81" s="20">
        <v>0</v>
      </c>
      <c r="I81" s="20">
        <v>0</v>
      </c>
      <c r="J81" s="20">
        <v>0</v>
      </c>
      <c r="K81" s="177">
        <v>0</v>
      </c>
      <c r="L81" s="177"/>
      <c r="M81" s="177">
        <v>0</v>
      </c>
      <c r="N81" s="177"/>
      <c r="O81" s="177"/>
      <c r="P81" s="177"/>
    </row>
    <row r="82" spans="1:16" x14ac:dyDescent="0.25">
      <c r="A82" s="178" t="s">
        <v>27</v>
      </c>
      <c r="B82" s="178"/>
      <c r="C82" s="178"/>
      <c r="D82" s="178"/>
      <c r="E82" s="179">
        <v>0</v>
      </c>
      <c r="F82" s="179"/>
      <c r="G82" s="21">
        <v>0</v>
      </c>
      <c r="H82" s="21">
        <v>0</v>
      </c>
      <c r="I82" s="21">
        <v>0</v>
      </c>
      <c r="J82" s="21">
        <v>0</v>
      </c>
      <c r="K82" s="179">
        <v>0</v>
      </c>
      <c r="L82" s="179"/>
      <c r="M82" s="179">
        <v>0</v>
      </c>
      <c r="N82" s="179"/>
      <c r="O82" s="179"/>
      <c r="P82" s="179"/>
    </row>
    <row r="83" spans="1:16" x14ac:dyDescent="0.25">
      <c r="A83" s="176" t="s">
        <v>32</v>
      </c>
      <c r="B83" s="176"/>
      <c r="C83" s="176"/>
      <c r="D83" s="176"/>
      <c r="E83" s="177">
        <v>62000</v>
      </c>
      <c r="F83" s="177"/>
      <c r="G83" s="20">
        <v>0</v>
      </c>
      <c r="H83" s="20">
        <v>62000</v>
      </c>
      <c r="I83" s="20">
        <v>0</v>
      </c>
      <c r="J83" s="20">
        <v>0</v>
      </c>
      <c r="K83" s="177">
        <v>62000</v>
      </c>
      <c r="L83" s="177"/>
      <c r="M83" s="177">
        <v>62000</v>
      </c>
      <c r="N83" s="177"/>
      <c r="O83" s="177"/>
      <c r="P83" s="177"/>
    </row>
    <row r="84" spans="1:16" x14ac:dyDescent="0.25">
      <c r="A84" s="178" t="s">
        <v>27</v>
      </c>
      <c r="B84" s="178"/>
      <c r="C84" s="178"/>
      <c r="D84" s="178"/>
      <c r="E84" s="179">
        <v>2000</v>
      </c>
      <c r="F84" s="179"/>
      <c r="G84" s="21">
        <v>0</v>
      </c>
      <c r="H84" s="21">
        <v>2000</v>
      </c>
      <c r="I84" s="21">
        <v>0</v>
      </c>
      <c r="J84" s="21">
        <v>0</v>
      </c>
      <c r="K84" s="179">
        <v>2000</v>
      </c>
      <c r="L84" s="179"/>
      <c r="M84" s="179">
        <v>2000</v>
      </c>
      <c r="N84" s="179"/>
      <c r="O84" s="179"/>
      <c r="P84" s="179"/>
    </row>
    <row r="85" spans="1:16" x14ac:dyDescent="0.25">
      <c r="A85" s="178" t="s">
        <v>47</v>
      </c>
      <c r="B85" s="178"/>
      <c r="C85" s="178"/>
      <c r="D85" s="178"/>
      <c r="E85" s="179">
        <v>15000</v>
      </c>
      <c r="F85" s="179"/>
      <c r="G85" s="21">
        <v>0</v>
      </c>
      <c r="H85" s="21">
        <v>15000</v>
      </c>
      <c r="I85" s="21">
        <v>0</v>
      </c>
      <c r="J85" s="21">
        <v>0</v>
      </c>
      <c r="K85" s="179">
        <v>15000</v>
      </c>
      <c r="L85" s="179"/>
      <c r="M85" s="179">
        <v>15000</v>
      </c>
      <c r="N85" s="179"/>
      <c r="O85" s="179"/>
      <c r="P85" s="179"/>
    </row>
    <row r="86" spans="1:16" x14ac:dyDescent="0.25">
      <c r="A86" s="178" t="s">
        <v>33</v>
      </c>
      <c r="B86" s="178"/>
      <c r="C86" s="178"/>
      <c r="D86" s="178"/>
      <c r="E86" s="179">
        <v>45000</v>
      </c>
      <c r="F86" s="179"/>
      <c r="G86" s="21">
        <v>0</v>
      </c>
      <c r="H86" s="21">
        <v>45000</v>
      </c>
      <c r="I86" s="21">
        <v>0</v>
      </c>
      <c r="J86" s="21">
        <v>0</v>
      </c>
      <c r="K86" s="179">
        <v>45000</v>
      </c>
      <c r="L86" s="179"/>
      <c r="M86" s="179">
        <v>45000</v>
      </c>
      <c r="N86" s="179"/>
      <c r="O86" s="179"/>
      <c r="P86" s="179"/>
    </row>
    <row r="87" spans="1:16" x14ac:dyDescent="0.25">
      <c r="A87" s="176" t="s">
        <v>35</v>
      </c>
      <c r="B87" s="176"/>
      <c r="C87" s="176"/>
      <c r="D87" s="176"/>
      <c r="E87" s="177">
        <v>30000</v>
      </c>
      <c r="F87" s="177"/>
      <c r="G87" s="20">
        <v>0</v>
      </c>
      <c r="H87" s="20">
        <v>30000</v>
      </c>
      <c r="I87" s="20">
        <v>0</v>
      </c>
      <c r="J87" s="20">
        <v>0</v>
      </c>
      <c r="K87" s="177">
        <v>30000</v>
      </c>
      <c r="L87" s="177"/>
      <c r="M87" s="177">
        <v>30000</v>
      </c>
      <c r="N87" s="177"/>
      <c r="O87" s="177"/>
      <c r="P87" s="177"/>
    </row>
    <row r="88" spans="1:16" x14ac:dyDescent="0.25">
      <c r="A88" s="178" t="s">
        <v>27</v>
      </c>
      <c r="B88" s="178"/>
      <c r="C88" s="178"/>
      <c r="D88" s="178"/>
      <c r="E88" s="179">
        <v>0</v>
      </c>
      <c r="F88" s="179"/>
      <c r="G88" s="21">
        <v>0</v>
      </c>
      <c r="H88" s="21">
        <v>0</v>
      </c>
      <c r="I88" s="21">
        <v>0</v>
      </c>
      <c r="J88" s="21">
        <v>0</v>
      </c>
      <c r="K88" s="179">
        <v>0</v>
      </c>
      <c r="L88" s="179"/>
      <c r="M88" s="179">
        <v>0</v>
      </c>
      <c r="N88" s="179"/>
      <c r="O88" s="179"/>
      <c r="P88" s="179"/>
    </row>
    <row r="89" spans="1:16" x14ac:dyDescent="0.25">
      <c r="A89" s="178" t="s">
        <v>47</v>
      </c>
      <c r="B89" s="178"/>
      <c r="C89" s="178"/>
      <c r="D89" s="178"/>
      <c r="E89" s="179">
        <v>30000</v>
      </c>
      <c r="F89" s="179"/>
      <c r="G89" s="21">
        <v>0</v>
      </c>
      <c r="H89" s="21">
        <v>30000</v>
      </c>
      <c r="I89" s="21">
        <v>0</v>
      </c>
      <c r="J89" s="21">
        <v>0</v>
      </c>
      <c r="K89" s="179">
        <v>30000</v>
      </c>
      <c r="L89" s="179"/>
      <c r="M89" s="179">
        <v>30000</v>
      </c>
      <c r="N89" s="179"/>
      <c r="O89" s="179"/>
      <c r="P89" s="179"/>
    </row>
    <row r="90" spans="1:16" x14ac:dyDescent="0.25">
      <c r="A90" s="176" t="s">
        <v>36</v>
      </c>
      <c r="B90" s="176"/>
      <c r="C90" s="176"/>
      <c r="D90" s="176"/>
      <c r="E90" s="177">
        <v>85000</v>
      </c>
      <c r="F90" s="177"/>
      <c r="G90" s="20">
        <v>0</v>
      </c>
      <c r="H90" s="20">
        <v>85000</v>
      </c>
      <c r="I90" s="20">
        <v>0</v>
      </c>
      <c r="J90" s="20">
        <v>0</v>
      </c>
      <c r="K90" s="177">
        <v>85000</v>
      </c>
      <c r="L90" s="177"/>
      <c r="M90" s="177">
        <v>85000</v>
      </c>
      <c r="N90" s="177"/>
      <c r="O90" s="177"/>
      <c r="P90" s="177"/>
    </row>
    <row r="91" spans="1:16" x14ac:dyDescent="0.25">
      <c r="A91" s="178" t="s">
        <v>27</v>
      </c>
      <c r="B91" s="178"/>
      <c r="C91" s="178"/>
      <c r="D91" s="178"/>
      <c r="E91" s="179">
        <v>0</v>
      </c>
      <c r="F91" s="179"/>
      <c r="G91" s="21">
        <v>0</v>
      </c>
      <c r="H91" s="21">
        <v>0</v>
      </c>
      <c r="I91" s="21">
        <v>0</v>
      </c>
      <c r="J91" s="21">
        <v>0</v>
      </c>
      <c r="K91" s="179">
        <v>0</v>
      </c>
      <c r="L91" s="179"/>
      <c r="M91" s="179">
        <v>0</v>
      </c>
      <c r="N91" s="179"/>
      <c r="O91" s="179"/>
      <c r="P91" s="179"/>
    </row>
    <row r="92" spans="1:16" x14ac:dyDescent="0.25">
      <c r="A92" s="178" t="s">
        <v>47</v>
      </c>
      <c r="B92" s="178"/>
      <c r="C92" s="178"/>
      <c r="D92" s="178"/>
      <c r="E92" s="179">
        <v>25000</v>
      </c>
      <c r="F92" s="179"/>
      <c r="G92" s="21">
        <v>0</v>
      </c>
      <c r="H92" s="21">
        <v>25000</v>
      </c>
      <c r="I92" s="21">
        <v>0</v>
      </c>
      <c r="J92" s="21">
        <v>0</v>
      </c>
      <c r="K92" s="179">
        <v>25000</v>
      </c>
      <c r="L92" s="179"/>
      <c r="M92" s="179">
        <v>25000</v>
      </c>
      <c r="N92" s="179"/>
      <c r="O92" s="179"/>
      <c r="P92" s="179"/>
    </row>
    <row r="93" spans="1:16" x14ac:dyDescent="0.25">
      <c r="A93" s="178" t="s">
        <v>33</v>
      </c>
      <c r="B93" s="178"/>
      <c r="C93" s="178"/>
      <c r="D93" s="178"/>
      <c r="E93" s="179">
        <v>60000</v>
      </c>
      <c r="F93" s="179"/>
      <c r="G93" s="21">
        <v>0</v>
      </c>
      <c r="H93" s="21">
        <v>60000</v>
      </c>
      <c r="I93" s="21">
        <v>0</v>
      </c>
      <c r="J93" s="21">
        <v>0</v>
      </c>
      <c r="K93" s="179">
        <v>60000</v>
      </c>
      <c r="L93" s="179"/>
      <c r="M93" s="179">
        <v>60000</v>
      </c>
      <c r="N93" s="179"/>
      <c r="O93" s="179"/>
      <c r="P93" s="179"/>
    </row>
    <row r="94" spans="1:16" x14ac:dyDescent="0.25">
      <c r="A94" s="176" t="s">
        <v>37</v>
      </c>
      <c r="B94" s="176"/>
      <c r="C94" s="176"/>
      <c r="D94" s="176"/>
      <c r="E94" s="177">
        <v>54520</v>
      </c>
      <c r="F94" s="177"/>
      <c r="G94" s="20">
        <v>0</v>
      </c>
      <c r="H94" s="20">
        <v>54520</v>
      </c>
      <c r="I94" s="20">
        <v>0</v>
      </c>
      <c r="J94" s="20">
        <v>0</v>
      </c>
      <c r="K94" s="177">
        <v>54520</v>
      </c>
      <c r="L94" s="177"/>
      <c r="M94" s="177">
        <v>54520</v>
      </c>
      <c r="N94" s="177"/>
      <c r="O94" s="177"/>
      <c r="P94" s="177"/>
    </row>
    <row r="95" spans="1:16" x14ac:dyDescent="0.25">
      <c r="A95" s="178" t="s">
        <v>27</v>
      </c>
      <c r="B95" s="178"/>
      <c r="C95" s="178"/>
      <c r="D95" s="178"/>
      <c r="E95" s="179">
        <v>3000</v>
      </c>
      <c r="F95" s="179"/>
      <c r="G95" s="21">
        <v>0</v>
      </c>
      <c r="H95" s="21">
        <v>3000</v>
      </c>
      <c r="I95" s="21">
        <v>0</v>
      </c>
      <c r="J95" s="21">
        <v>0</v>
      </c>
      <c r="K95" s="179">
        <v>3000</v>
      </c>
      <c r="L95" s="179"/>
      <c r="M95" s="179">
        <v>3000</v>
      </c>
      <c r="N95" s="179"/>
      <c r="O95" s="179"/>
      <c r="P95" s="179"/>
    </row>
    <row r="96" spans="1:16" x14ac:dyDescent="0.25">
      <c r="A96" s="178" t="s">
        <v>33</v>
      </c>
      <c r="B96" s="178"/>
      <c r="C96" s="178"/>
      <c r="D96" s="178"/>
      <c r="E96" s="179">
        <v>51520</v>
      </c>
      <c r="F96" s="179"/>
      <c r="G96" s="21">
        <v>0</v>
      </c>
      <c r="H96" s="21">
        <v>51520</v>
      </c>
      <c r="I96" s="21">
        <v>0</v>
      </c>
      <c r="J96" s="21">
        <v>0</v>
      </c>
      <c r="K96" s="179">
        <v>51520</v>
      </c>
      <c r="L96" s="179"/>
      <c r="M96" s="179">
        <v>51520</v>
      </c>
      <c r="N96" s="179"/>
      <c r="O96" s="179"/>
      <c r="P96" s="179"/>
    </row>
    <row r="97" spans="1:16" x14ac:dyDescent="0.25">
      <c r="A97" s="176" t="s">
        <v>39</v>
      </c>
      <c r="B97" s="176"/>
      <c r="C97" s="176"/>
      <c r="D97" s="176"/>
      <c r="E97" s="177">
        <v>2000</v>
      </c>
      <c r="F97" s="177"/>
      <c r="G97" s="20">
        <v>0</v>
      </c>
      <c r="H97" s="20">
        <v>2000</v>
      </c>
      <c r="I97" s="20">
        <v>0</v>
      </c>
      <c r="J97" s="20">
        <v>0</v>
      </c>
      <c r="K97" s="177">
        <v>2000</v>
      </c>
      <c r="L97" s="177"/>
      <c r="M97" s="177">
        <v>2000</v>
      </c>
      <c r="N97" s="177"/>
      <c r="O97" s="177"/>
      <c r="P97" s="177"/>
    </row>
    <row r="98" spans="1:16" x14ac:dyDescent="0.25">
      <c r="A98" s="178" t="s">
        <v>27</v>
      </c>
      <c r="B98" s="178"/>
      <c r="C98" s="178"/>
      <c r="D98" s="178"/>
      <c r="E98" s="179">
        <v>2000</v>
      </c>
      <c r="F98" s="179"/>
      <c r="G98" s="21">
        <v>0</v>
      </c>
      <c r="H98" s="21">
        <v>2000</v>
      </c>
      <c r="I98" s="21">
        <v>0</v>
      </c>
      <c r="J98" s="21">
        <v>0</v>
      </c>
      <c r="K98" s="179">
        <v>2000</v>
      </c>
      <c r="L98" s="179"/>
      <c r="M98" s="179">
        <v>2000</v>
      </c>
      <c r="N98" s="179"/>
      <c r="O98" s="179"/>
      <c r="P98" s="179"/>
    </row>
    <row r="99" spans="1:16" x14ac:dyDescent="0.25">
      <c r="A99" s="178" t="s">
        <v>29</v>
      </c>
      <c r="B99" s="178"/>
      <c r="C99" s="178"/>
      <c r="D99" s="178"/>
      <c r="E99" s="179">
        <v>0</v>
      </c>
      <c r="F99" s="179"/>
      <c r="G99" s="21">
        <v>0</v>
      </c>
      <c r="H99" s="21">
        <v>0</v>
      </c>
      <c r="I99" s="21">
        <v>0</v>
      </c>
      <c r="J99" s="21">
        <v>0</v>
      </c>
      <c r="K99" s="179">
        <v>0</v>
      </c>
      <c r="L99" s="179"/>
      <c r="M99" s="179">
        <v>0</v>
      </c>
      <c r="N99" s="179"/>
      <c r="O99" s="179"/>
      <c r="P99" s="179"/>
    </row>
    <row r="100" spans="1:16" x14ac:dyDescent="0.25">
      <c r="A100" s="176" t="s">
        <v>40</v>
      </c>
      <c r="B100" s="176"/>
      <c r="C100" s="176"/>
      <c r="D100" s="176"/>
      <c r="E100" s="177">
        <v>200</v>
      </c>
      <c r="F100" s="177"/>
      <c r="G100" s="20">
        <v>0</v>
      </c>
      <c r="H100" s="20">
        <v>200</v>
      </c>
      <c r="I100" s="20">
        <v>0</v>
      </c>
      <c r="J100" s="20">
        <v>0</v>
      </c>
      <c r="K100" s="177">
        <v>200</v>
      </c>
      <c r="L100" s="177"/>
      <c r="M100" s="177">
        <v>200</v>
      </c>
      <c r="N100" s="177"/>
      <c r="O100" s="177"/>
      <c r="P100" s="177"/>
    </row>
    <row r="101" spans="1:16" x14ac:dyDescent="0.25">
      <c r="A101" s="178" t="s">
        <v>27</v>
      </c>
      <c r="B101" s="178"/>
      <c r="C101" s="178"/>
      <c r="D101" s="178"/>
      <c r="E101" s="179">
        <v>200</v>
      </c>
      <c r="F101" s="179"/>
      <c r="G101" s="21">
        <v>0</v>
      </c>
      <c r="H101" s="21">
        <v>200</v>
      </c>
      <c r="I101" s="21">
        <v>0</v>
      </c>
      <c r="J101" s="21">
        <v>0</v>
      </c>
      <c r="K101" s="179">
        <v>200</v>
      </c>
      <c r="L101" s="179"/>
      <c r="M101" s="179">
        <v>200</v>
      </c>
      <c r="N101" s="179"/>
      <c r="O101" s="179"/>
      <c r="P101" s="179"/>
    </row>
    <row r="102" spans="1:16" x14ac:dyDescent="0.25">
      <c r="A102" s="176" t="s">
        <v>41</v>
      </c>
      <c r="B102" s="176"/>
      <c r="C102" s="176"/>
      <c r="D102" s="176"/>
      <c r="E102" s="177">
        <v>35000</v>
      </c>
      <c r="F102" s="177"/>
      <c r="G102" s="20">
        <v>0</v>
      </c>
      <c r="H102" s="20">
        <v>35000</v>
      </c>
      <c r="I102" s="20">
        <v>0</v>
      </c>
      <c r="J102" s="20">
        <v>0</v>
      </c>
      <c r="K102" s="177">
        <v>35000</v>
      </c>
      <c r="L102" s="177"/>
      <c r="M102" s="177">
        <v>35000</v>
      </c>
      <c r="N102" s="177"/>
      <c r="O102" s="177"/>
      <c r="P102" s="177"/>
    </row>
    <row r="103" spans="1:16" x14ac:dyDescent="0.25">
      <c r="A103" s="178" t="s">
        <v>27</v>
      </c>
      <c r="B103" s="178"/>
      <c r="C103" s="178"/>
      <c r="D103" s="178"/>
      <c r="E103" s="179">
        <v>0</v>
      </c>
      <c r="F103" s="179"/>
      <c r="G103" s="21">
        <v>0</v>
      </c>
      <c r="H103" s="21">
        <v>0</v>
      </c>
      <c r="I103" s="21">
        <v>0</v>
      </c>
      <c r="J103" s="21">
        <v>0</v>
      </c>
      <c r="K103" s="179">
        <v>0</v>
      </c>
      <c r="L103" s="179"/>
      <c r="M103" s="179">
        <v>0</v>
      </c>
      <c r="N103" s="179"/>
      <c r="O103" s="179"/>
      <c r="P103" s="179"/>
    </row>
    <row r="104" spans="1:16" x14ac:dyDescent="0.25">
      <c r="A104" s="178" t="s">
        <v>29</v>
      </c>
      <c r="B104" s="178"/>
      <c r="C104" s="178"/>
      <c r="D104" s="178"/>
      <c r="E104" s="179">
        <v>0</v>
      </c>
      <c r="F104" s="179"/>
      <c r="G104" s="21">
        <v>0</v>
      </c>
      <c r="H104" s="21">
        <v>0</v>
      </c>
      <c r="I104" s="21">
        <v>0</v>
      </c>
      <c r="J104" s="21">
        <v>0</v>
      </c>
      <c r="K104" s="179">
        <v>0</v>
      </c>
      <c r="L104" s="179"/>
      <c r="M104" s="179">
        <v>0</v>
      </c>
      <c r="N104" s="179"/>
      <c r="O104" s="179"/>
      <c r="P104" s="179"/>
    </row>
    <row r="105" spans="1:16" x14ac:dyDescent="0.25">
      <c r="A105" s="178" t="s">
        <v>47</v>
      </c>
      <c r="B105" s="178"/>
      <c r="C105" s="178"/>
      <c r="D105" s="178"/>
      <c r="E105" s="179">
        <v>35000</v>
      </c>
      <c r="F105" s="179"/>
      <c r="G105" s="21">
        <v>0</v>
      </c>
      <c r="H105" s="21">
        <v>35000</v>
      </c>
      <c r="I105" s="21">
        <v>0</v>
      </c>
      <c r="J105" s="21">
        <v>0</v>
      </c>
      <c r="K105" s="179">
        <v>35000</v>
      </c>
      <c r="L105" s="179"/>
      <c r="M105" s="179">
        <v>35000</v>
      </c>
      <c r="N105" s="179"/>
      <c r="O105" s="179"/>
      <c r="P105" s="179"/>
    </row>
    <row r="106" spans="1:16" x14ac:dyDescent="0.25">
      <c r="A106" s="176" t="s">
        <v>42</v>
      </c>
      <c r="B106" s="176"/>
      <c r="C106" s="176"/>
      <c r="D106" s="176"/>
      <c r="E106" s="177">
        <v>40000</v>
      </c>
      <c r="F106" s="177"/>
      <c r="G106" s="20">
        <v>25877.59</v>
      </c>
      <c r="H106" s="20">
        <v>14122.41</v>
      </c>
      <c r="I106" s="20">
        <v>25375</v>
      </c>
      <c r="J106" s="20">
        <v>0</v>
      </c>
      <c r="K106" s="177">
        <v>14625</v>
      </c>
      <c r="L106" s="177"/>
      <c r="M106" s="177">
        <v>40000</v>
      </c>
      <c r="N106" s="177"/>
      <c r="O106" s="177"/>
      <c r="P106" s="177"/>
    </row>
    <row r="107" spans="1:16" x14ac:dyDescent="0.25">
      <c r="A107" s="178" t="s">
        <v>27</v>
      </c>
      <c r="B107" s="178"/>
      <c r="C107" s="178"/>
      <c r="D107" s="178"/>
      <c r="E107" s="179">
        <v>0</v>
      </c>
      <c r="F107" s="179"/>
      <c r="G107" s="21">
        <v>0</v>
      </c>
      <c r="H107" s="21">
        <v>0</v>
      </c>
      <c r="I107" s="21">
        <v>0</v>
      </c>
      <c r="J107" s="21">
        <v>0</v>
      </c>
      <c r="K107" s="179">
        <v>0</v>
      </c>
      <c r="L107" s="179"/>
      <c r="M107" s="179">
        <v>0</v>
      </c>
      <c r="N107" s="179"/>
      <c r="O107" s="179"/>
      <c r="P107" s="179"/>
    </row>
    <row r="108" spans="1:16" x14ac:dyDescent="0.25">
      <c r="A108" s="178" t="s">
        <v>47</v>
      </c>
      <c r="B108" s="178"/>
      <c r="C108" s="178"/>
      <c r="D108" s="178"/>
      <c r="E108" s="179">
        <v>40000</v>
      </c>
      <c r="F108" s="179"/>
      <c r="G108" s="21">
        <v>25877.59</v>
      </c>
      <c r="H108" s="21">
        <v>14122.41</v>
      </c>
      <c r="I108" s="21">
        <v>25375</v>
      </c>
      <c r="J108" s="21">
        <v>0</v>
      </c>
      <c r="K108" s="179">
        <v>14625</v>
      </c>
      <c r="L108" s="179"/>
      <c r="M108" s="179">
        <v>40000</v>
      </c>
      <c r="N108" s="179"/>
      <c r="O108" s="179"/>
      <c r="P108" s="179"/>
    </row>
    <row r="109" spans="1:16" x14ac:dyDescent="0.25">
      <c r="A109" s="176" t="s">
        <v>43</v>
      </c>
      <c r="B109" s="176"/>
      <c r="C109" s="176"/>
      <c r="D109" s="176"/>
      <c r="E109" s="177">
        <v>3000</v>
      </c>
      <c r="F109" s="177"/>
      <c r="G109" s="20">
        <v>0</v>
      </c>
      <c r="H109" s="20">
        <v>3000</v>
      </c>
      <c r="I109" s="20">
        <v>0</v>
      </c>
      <c r="J109" s="20">
        <v>0</v>
      </c>
      <c r="K109" s="177">
        <v>3000</v>
      </c>
      <c r="L109" s="177"/>
      <c r="M109" s="177">
        <v>3000</v>
      </c>
      <c r="N109" s="177"/>
      <c r="O109" s="177"/>
      <c r="P109" s="177"/>
    </row>
    <row r="110" spans="1:16" x14ac:dyDescent="0.25">
      <c r="A110" s="178" t="s">
        <v>27</v>
      </c>
      <c r="B110" s="178"/>
      <c r="C110" s="178"/>
      <c r="D110" s="178"/>
      <c r="E110" s="179">
        <v>3000</v>
      </c>
      <c r="F110" s="179"/>
      <c r="G110" s="21">
        <v>0</v>
      </c>
      <c r="H110" s="21">
        <v>3000</v>
      </c>
      <c r="I110" s="21">
        <v>0</v>
      </c>
      <c r="J110" s="21">
        <v>0</v>
      </c>
      <c r="K110" s="179">
        <v>3000</v>
      </c>
      <c r="L110" s="179"/>
      <c r="M110" s="179">
        <v>3000</v>
      </c>
      <c r="N110" s="179"/>
      <c r="O110" s="179"/>
      <c r="P110" s="179"/>
    </row>
    <row r="111" spans="1:16" x14ac:dyDescent="0.25">
      <c r="A111" s="178" t="s">
        <v>29</v>
      </c>
      <c r="B111" s="178"/>
      <c r="C111" s="178"/>
      <c r="D111" s="178"/>
      <c r="E111" s="179">
        <v>0</v>
      </c>
      <c r="F111" s="179"/>
      <c r="G111" s="21">
        <v>0</v>
      </c>
      <c r="H111" s="21">
        <v>0</v>
      </c>
      <c r="I111" s="21">
        <v>0</v>
      </c>
      <c r="J111" s="21">
        <v>0</v>
      </c>
      <c r="K111" s="179">
        <v>0</v>
      </c>
      <c r="L111" s="179"/>
      <c r="M111" s="179">
        <v>0</v>
      </c>
      <c r="N111" s="179"/>
      <c r="O111" s="179"/>
      <c r="P111" s="179"/>
    </row>
    <row r="112" spans="1:16" x14ac:dyDescent="0.25">
      <c r="A112" s="176" t="s">
        <v>48</v>
      </c>
      <c r="B112" s="176"/>
      <c r="C112" s="176"/>
      <c r="D112" s="176"/>
      <c r="E112" s="177">
        <v>580184.23</v>
      </c>
      <c r="F112" s="177"/>
      <c r="G112" s="20">
        <v>580184.23</v>
      </c>
      <c r="H112" s="20">
        <v>0</v>
      </c>
      <c r="I112" s="20">
        <v>42034.05</v>
      </c>
      <c r="J112" s="20">
        <v>108605.33</v>
      </c>
      <c r="K112" s="177">
        <v>429544.85</v>
      </c>
      <c r="L112" s="177"/>
      <c r="M112" s="177">
        <v>580184.23</v>
      </c>
      <c r="N112" s="177"/>
      <c r="O112" s="177"/>
      <c r="P112" s="177"/>
    </row>
    <row r="113" spans="1:16" x14ac:dyDescent="0.25">
      <c r="A113" s="176" t="s">
        <v>24</v>
      </c>
      <c r="B113" s="176"/>
      <c r="C113" s="176"/>
      <c r="D113" s="176"/>
      <c r="E113" s="177">
        <v>580184.23</v>
      </c>
      <c r="F113" s="177"/>
      <c r="G113" s="20">
        <v>580184.23</v>
      </c>
      <c r="H113" s="20">
        <v>0</v>
      </c>
      <c r="I113" s="20">
        <v>42034.05</v>
      </c>
      <c r="J113" s="20">
        <v>108605.33</v>
      </c>
      <c r="K113" s="177">
        <v>429544.85</v>
      </c>
      <c r="L113" s="177"/>
      <c r="M113" s="177">
        <v>580184.23</v>
      </c>
      <c r="N113" s="177"/>
      <c r="O113" s="177"/>
      <c r="P113" s="177"/>
    </row>
    <row r="114" spans="1:16" x14ac:dyDescent="0.25">
      <c r="A114" s="176" t="s">
        <v>25</v>
      </c>
      <c r="B114" s="176"/>
      <c r="C114" s="176"/>
      <c r="D114" s="176"/>
      <c r="E114" s="177">
        <v>40000</v>
      </c>
      <c r="F114" s="177"/>
      <c r="G114" s="20">
        <v>40000</v>
      </c>
      <c r="H114" s="20">
        <v>0</v>
      </c>
      <c r="I114" s="20">
        <v>29056</v>
      </c>
      <c r="J114" s="20">
        <v>5272</v>
      </c>
      <c r="K114" s="177">
        <v>5672</v>
      </c>
      <c r="L114" s="177"/>
      <c r="M114" s="177">
        <v>40000</v>
      </c>
      <c r="N114" s="177"/>
      <c r="O114" s="177"/>
      <c r="P114" s="177"/>
    </row>
    <row r="115" spans="1:16" x14ac:dyDescent="0.25">
      <c r="A115" s="178" t="s">
        <v>27</v>
      </c>
      <c r="B115" s="178"/>
      <c r="C115" s="178"/>
      <c r="D115" s="178"/>
      <c r="E115" s="179">
        <v>10000</v>
      </c>
      <c r="F115" s="179"/>
      <c r="G115" s="21">
        <v>10000</v>
      </c>
      <c r="H115" s="21">
        <v>0</v>
      </c>
      <c r="I115" s="21">
        <v>4056</v>
      </c>
      <c r="J115" s="21">
        <v>5272</v>
      </c>
      <c r="K115" s="179">
        <v>672</v>
      </c>
      <c r="L115" s="179"/>
      <c r="M115" s="179">
        <v>10000</v>
      </c>
      <c r="N115" s="179"/>
      <c r="O115" s="179"/>
      <c r="P115" s="179"/>
    </row>
    <row r="116" spans="1:16" x14ac:dyDescent="0.25">
      <c r="A116" s="178" t="s">
        <v>47</v>
      </c>
      <c r="B116" s="178"/>
      <c r="C116" s="178"/>
      <c r="D116" s="178"/>
      <c r="E116" s="179">
        <v>30000</v>
      </c>
      <c r="F116" s="179"/>
      <c r="G116" s="21">
        <v>30000</v>
      </c>
      <c r="H116" s="21">
        <v>0</v>
      </c>
      <c r="I116" s="21">
        <v>25000</v>
      </c>
      <c r="J116" s="21">
        <v>0</v>
      </c>
      <c r="K116" s="179">
        <v>5000</v>
      </c>
      <c r="L116" s="179"/>
      <c r="M116" s="179">
        <v>30000</v>
      </c>
      <c r="N116" s="179"/>
      <c r="O116" s="179"/>
      <c r="P116" s="179"/>
    </row>
    <row r="117" spans="1:16" x14ac:dyDescent="0.25">
      <c r="A117" s="176" t="s">
        <v>28</v>
      </c>
      <c r="B117" s="176"/>
      <c r="C117" s="176"/>
      <c r="D117" s="176"/>
      <c r="E117" s="177">
        <v>80000</v>
      </c>
      <c r="F117" s="177"/>
      <c r="G117" s="20">
        <v>80000</v>
      </c>
      <c r="H117" s="20">
        <v>0</v>
      </c>
      <c r="I117" s="20">
        <v>0</v>
      </c>
      <c r="J117" s="20">
        <v>0</v>
      </c>
      <c r="K117" s="177">
        <v>80000</v>
      </c>
      <c r="L117" s="177"/>
      <c r="M117" s="177">
        <v>80000</v>
      </c>
      <c r="N117" s="177"/>
      <c r="O117" s="177"/>
      <c r="P117" s="177"/>
    </row>
    <row r="118" spans="1:16" x14ac:dyDescent="0.25">
      <c r="A118" s="178" t="s">
        <v>27</v>
      </c>
      <c r="B118" s="178"/>
      <c r="C118" s="178"/>
      <c r="D118" s="178"/>
      <c r="E118" s="179">
        <v>20000</v>
      </c>
      <c r="F118" s="179"/>
      <c r="G118" s="21">
        <v>20000</v>
      </c>
      <c r="H118" s="21">
        <v>0</v>
      </c>
      <c r="I118" s="21">
        <v>0</v>
      </c>
      <c r="J118" s="21">
        <v>0</v>
      </c>
      <c r="K118" s="179">
        <v>20000</v>
      </c>
      <c r="L118" s="179"/>
      <c r="M118" s="179">
        <v>20000</v>
      </c>
      <c r="N118" s="179"/>
      <c r="O118" s="179"/>
      <c r="P118" s="179"/>
    </row>
    <row r="119" spans="1:16" x14ac:dyDescent="0.25">
      <c r="A119" s="178" t="s">
        <v>29</v>
      </c>
      <c r="B119" s="178"/>
      <c r="C119" s="178"/>
      <c r="D119" s="178"/>
      <c r="E119" s="179">
        <v>10000</v>
      </c>
      <c r="F119" s="179"/>
      <c r="G119" s="21">
        <v>10000</v>
      </c>
      <c r="H119" s="21">
        <v>0</v>
      </c>
      <c r="I119" s="21">
        <v>0</v>
      </c>
      <c r="J119" s="21">
        <v>0</v>
      </c>
      <c r="K119" s="179">
        <v>10000</v>
      </c>
      <c r="L119" s="179"/>
      <c r="M119" s="179">
        <v>10000</v>
      </c>
      <c r="N119" s="179"/>
      <c r="O119" s="179"/>
      <c r="P119" s="179"/>
    </row>
    <row r="120" spans="1:16" x14ac:dyDescent="0.25">
      <c r="A120" s="178" t="s">
        <v>33</v>
      </c>
      <c r="B120" s="178"/>
      <c r="C120" s="178"/>
      <c r="D120" s="178"/>
      <c r="E120" s="179">
        <v>50000</v>
      </c>
      <c r="F120" s="179"/>
      <c r="G120" s="21">
        <v>50000</v>
      </c>
      <c r="H120" s="21">
        <v>0</v>
      </c>
      <c r="I120" s="21">
        <v>0</v>
      </c>
      <c r="J120" s="21">
        <v>0</v>
      </c>
      <c r="K120" s="179">
        <v>50000</v>
      </c>
      <c r="L120" s="179"/>
      <c r="M120" s="179">
        <v>50000</v>
      </c>
      <c r="N120" s="179"/>
      <c r="O120" s="179"/>
      <c r="P120" s="179"/>
    </row>
    <row r="121" spans="1:16" x14ac:dyDescent="0.25">
      <c r="A121" s="176" t="s">
        <v>30</v>
      </c>
      <c r="B121" s="176"/>
      <c r="C121" s="176"/>
      <c r="D121" s="176"/>
      <c r="E121" s="177">
        <v>5000</v>
      </c>
      <c r="F121" s="177"/>
      <c r="G121" s="20">
        <v>5000</v>
      </c>
      <c r="H121" s="20">
        <v>0</v>
      </c>
      <c r="I121" s="20">
        <v>0</v>
      </c>
      <c r="J121" s="20">
        <v>0</v>
      </c>
      <c r="K121" s="177">
        <v>5000</v>
      </c>
      <c r="L121" s="177"/>
      <c r="M121" s="177">
        <v>5000</v>
      </c>
      <c r="N121" s="177"/>
      <c r="O121" s="177"/>
      <c r="P121" s="177"/>
    </row>
    <row r="122" spans="1:16" x14ac:dyDescent="0.25">
      <c r="A122" s="178" t="s">
        <v>27</v>
      </c>
      <c r="B122" s="178"/>
      <c r="C122" s="178"/>
      <c r="D122" s="178"/>
      <c r="E122" s="179">
        <v>5000</v>
      </c>
      <c r="F122" s="179"/>
      <c r="G122" s="21">
        <v>5000</v>
      </c>
      <c r="H122" s="21">
        <v>0</v>
      </c>
      <c r="I122" s="21">
        <v>0</v>
      </c>
      <c r="J122" s="21">
        <v>0</v>
      </c>
      <c r="K122" s="179">
        <v>5000</v>
      </c>
      <c r="L122" s="179"/>
      <c r="M122" s="179">
        <v>5000</v>
      </c>
      <c r="N122" s="179"/>
      <c r="O122" s="179"/>
      <c r="P122" s="179"/>
    </row>
    <row r="123" spans="1:16" x14ac:dyDescent="0.25">
      <c r="A123" s="176" t="s">
        <v>31</v>
      </c>
      <c r="B123" s="176"/>
      <c r="C123" s="176"/>
      <c r="D123" s="176"/>
      <c r="E123" s="177">
        <v>1911.96</v>
      </c>
      <c r="F123" s="177"/>
      <c r="G123" s="20">
        <v>1911.96</v>
      </c>
      <c r="H123" s="20">
        <v>0</v>
      </c>
      <c r="I123" s="20">
        <v>0</v>
      </c>
      <c r="J123" s="20">
        <v>0</v>
      </c>
      <c r="K123" s="177">
        <v>1911.96</v>
      </c>
      <c r="L123" s="177"/>
      <c r="M123" s="177">
        <v>1911.96</v>
      </c>
      <c r="N123" s="177"/>
      <c r="O123" s="177"/>
      <c r="P123" s="177"/>
    </row>
    <row r="124" spans="1:16" x14ac:dyDescent="0.25">
      <c r="A124" s="178" t="s">
        <v>27</v>
      </c>
      <c r="B124" s="178"/>
      <c r="C124" s="178"/>
      <c r="D124" s="178"/>
      <c r="E124" s="179">
        <v>1911.96</v>
      </c>
      <c r="F124" s="179"/>
      <c r="G124" s="21">
        <v>1911.96</v>
      </c>
      <c r="H124" s="21">
        <v>0</v>
      </c>
      <c r="I124" s="21">
        <v>0</v>
      </c>
      <c r="J124" s="21">
        <v>0</v>
      </c>
      <c r="K124" s="179">
        <v>1911.96</v>
      </c>
      <c r="L124" s="179"/>
      <c r="M124" s="179">
        <v>1911.96</v>
      </c>
      <c r="N124" s="179"/>
      <c r="O124" s="179"/>
      <c r="P124" s="179"/>
    </row>
    <row r="125" spans="1:16" x14ac:dyDescent="0.25">
      <c r="A125" s="176" t="s">
        <v>32</v>
      </c>
      <c r="B125" s="176"/>
      <c r="C125" s="176"/>
      <c r="D125" s="176"/>
      <c r="E125" s="177">
        <v>100000</v>
      </c>
      <c r="F125" s="177"/>
      <c r="G125" s="20">
        <v>100000</v>
      </c>
      <c r="H125" s="20">
        <v>0</v>
      </c>
      <c r="I125" s="20">
        <v>0</v>
      </c>
      <c r="J125" s="20">
        <v>100000</v>
      </c>
      <c r="K125" s="177">
        <v>0</v>
      </c>
      <c r="L125" s="177"/>
      <c r="M125" s="177">
        <v>100000</v>
      </c>
      <c r="N125" s="177"/>
      <c r="O125" s="177"/>
      <c r="P125" s="177"/>
    </row>
    <row r="126" spans="1:16" x14ac:dyDescent="0.25">
      <c r="A126" s="178" t="s">
        <v>33</v>
      </c>
      <c r="B126" s="178"/>
      <c r="C126" s="178"/>
      <c r="D126" s="178"/>
      <c r="E126" s="179">
        <v>100000</v>
      </c>
      <c r="F126" s="179"/>
      <c r="G126" s="21">
        <v>100000</v>
      </c>
      <c r="H126" s="21">
        <v>0</v>
      </c>
      <c r="I126" s="21">
        <v>0</v>
      </c>
      <c r="J126" s="21">
        <v>100000</v>
      </c>
      <c r="K126" s="179">
        <v>0</v>
      </c>
      <c r="L126" s="179"/>
      <c r="M126" s="179">
        <v>100000</v>
      </c>
      <c r="N126" s="179"/>
      <c r="O126" s="179"/>
      <c r="P126" s="179"/>
    </row>
    <row r="127" spans="1:16" x14ac:dyDescent="0.25">
      <c r="A127" s="176" t="s">
        <v>36</v>
      </c>
      <c r="B127" s="176"/>
      <c r="C127" s="176"/>
      <c r="D127" s="176"/>
      <c r="E127" s="177">
        <v>20000</v>
      </c>
      <c r="F127" s="177"/>
      <c r="G127" s="20">
        <v>20000</v>
      </c>
      <c r="H127" s="20">
        <v>0</v>
      </c>
      <c r="I127" s="20">
        <v>0</v>
      </c>
      <c r="J127" s="20">
        <v>0</v>
      </c>
      <c r="K127" s="177">
        <v>20000</v>
      </c>
      <c r="L127" s="177"/>
      <c r="M127" s="177">
        <v>20000</v>
      </c>
      <c r="N127" s="177"/>
      <c r="O127" s="177"/>
      <c r="P127" s="177"/>
    </row>
    <row r="128" spans="1:16" x14ac:dyDescent="0.25">
      <c r="A128" s="178" t="s">
        <v>33</v>
      </c>
      <c r="B128" s="178"/>
      <c r="C128" s="178"/>
      <c r="D128" s="178"/>
      <c r="E128" s="179">
        <v>20000</v>
      </c>
      <c r="F128" s="179"/>
      <c r="G128" s="21">
        <v>20000</v>
      </c>
      <c r="H128" s="21">
        <v>0</v>
      </c>
      <c r="I128" s="21">
        <v>0</v>
      </c>
      <c r="J128" s="21">
        <v>0</v>
      </c>
      <c r="K128" s="179">
        <v>20000</v>
      </c>
      <c r="L128" s="179"/>
      <c r="M128" s="179">
        <v>20000</v>
      </c>
      <c r="N128" s="179"/>
      <c r="O128" s="179"/>
      <c r="P128" s="179"/>
    </row>
    <row r="129" spans="1:16" x14ac:dyDescent="0.25">
      <c r="A129" s="176" t="s">
        <v>37</v>
      </c>
      <c r="B129" s="176"/>
      <c r="C129" s="176"/>
      <c r="D129" s="176"/>
      <c r="E129" s="177">
        <v>186121</v>
      </c>
      <c r="F129" s="177"/>
      <c r="G129" s="20">
        <v>186121</v>
      </c>
      <c r="H129" s="20">
        <v>0</v>
      </c>
      <c r="I129" s="20">
        <v>0</v>
      </c>
      <c r="J129" s="20">
        <v>0</v>
      </c>
      <c r="K129" s="177">
        <v>186121</v>
      </c>
      <c r="L129" s="177"/>
      <c r="M129" s="177">
        <v>186121</v>
      </c>
      <c r="N129" s="177"/>
      <c r="O129" s="177"/>
      <c r="P129" s="177"/>
    </row>
    <row r="130" spans="1:16" x14ac:dyDescent="0.25">
      <c r="A130" s="178" t="s">
        <v>27</v>
      </c>
      <c r="B130" s="178"/>
      <c r="C130" s="178"/>
      <c r="D130" s="178"/>
      <c r="E130" s="179">
        <v>10000</v>
      </c>
      <c r="F130" s="179"/>
      <c r="G130" s="21">
        <v>10000</v>
      </c>
      <c r="H130" s="21">
        <v>0</v>
      </c>
      <c r="I130" s="21">
        <v>0</v>
      </c>
      <c r="J130" s="21">
        <v>0</v>
      </c>
      <c r="K130" s="179">
        <v>10000</v>
      </c>
      <c r="L130" s="179"/>
      <c r="M130" s="179">
        <v>10000</v>
      </c>
      <c r="N130" s="179"/>
      <c r="O130" s="179"/>
      <c r="P130" s="179"/>
    </row>
    <row r="131" spans="1:16" x14ac:dyDescent="0.25">
      <c r="A131" s="178" t="s">
        <v>33</v>
      </c>
      <c r="B131" s="178"/>
      <c r="C131" s="178"/>
      <c r="D131" s="178"/>
      <c r="E131" s="179">
        <v>176121</v>
      </c>
      <c r="F131" s="179"/>
      <c r="G131" s="21">
        <v>176121</v>
      </c>
      <c r="H131" s="21">
        <v>0</v>
      </c>
      <c r="I131" s="21">
        <v>0</v>
      </c>
      <c r="J131" s="21">
        <v>0</v>
      </c>
      <c r="K131" s="179">
        <v>176121</v>
      </c>
      <c r="L131" s="179"/>
      <c r="M131" s="179">
        <v>176121</v>
      </c>
      <c r="N131" s="179"/>
      <c r="O131" s="179"/>
      <c r="P131" s="179"/>
    </row>
    <row r="132" spans="1:16" x14ac:dyDescent="0.25">
      <c r="A132" s="176" t="s">
        <v>39</v>
      </c>
      <c r="B132" s="176"/>
      <c r="C132" s="176"/>
      <c r="D132" s="176"/>
      <c r="E132" s="177">
        <v>6523.33</v>
      </c>
      <c r="F132" s="177"/>
      <c r="G132" s="20">
        <v>6523.33</v>
      </c>
      <c r="H132" s="20">
        <v>0</v>
      </c>
      <c r="I132" s="20">
        <v>0</v>
      </c>
      <c r="J132" s="20">
        <v>0</v>
      </c>
      <c r="K132" s="177">
        <v>6523.33</v>
      </c>
      <c r="L132" s="177"/>
      <c r="M132" s="177">
        <v>6523.33</v>
      </c>
      <c r="N132" s="177"/>
      <c r="O132" s="177"/>
      <c r="P132" s="177"/>
    </row>
    <row r="133" spans="1:16" x14ac:dyDescent="0.25">
      <c r="A133" s="178" t="s">
        <v>29</v>
      </c>
      <c r="B133" s="178"/>
      <c r="C133" s="178"/>
      <c r="D133" s="178"/>
      <c r="E133" s="179">
        <v>6523.33</v>
      </c>
      <c r="F133" s="179"/>
      <c r="G133" s="21">
        <v>6523.33</v>
      </c>
      <c r="H133" s="21">
        <v>0</v>
      </c>
      <c r="I133" s="21">
        <v>0</v>
      </c>
      <c r="J133" s="21">
        <v>0</v>
      </c>
      <c r="K133" s="179">
        <v>6523.33</v>
      </c>
      <c r="L133" s="179"/>
      <c r="M133" s="179">
        <v>6523.33</v>
      </c>
      <c r="N133" s="179"/>
      <c r="O133" s="179"/>
      <c r="P133" s="179"/>
    </row>
    <row r="134" spans="1:16" x14ac:dyDescent="0.25">
      <c r="A134" s="176" t="s">
        <v>41</v>
      </c>
      <c r="B134" s="176"/>
      <c r="C134" s="176"/>
      <c r="D134" s="176"/>
      <c r="E134" s="177">
        <v>29000</v>
      </c>
      <c r="F134" s="177"/>
      <c r="G134" s="20">
        <v>29000</v>
      </c>
      <c r="H134" s="20">
        <v>0</v>
      </c>
      <c r="I134" s="20">
        <v>0</v>
      </c>
      <c r="J134" s="20">
        <v>3333.33</v>
      </c>
      <c r="K134" s="177">
        <v>25666.67</v>
      </c>
      <c r="L134" s="177"/>
      <c r="M134" s="177">
        <v>29000</v>
      </c>
      <c r="N134" s="177"/>
      <c r="O134" s="177"/>
      <c r="P134" s="177"/>
    </row>
    <row r="135" spans="1:16" x14ac:dyDescent="0.25">
      <c r="A135" s="178" t="s">
        <v>27</v>
      </c>
      <c r="B135" s="178"/>
      <c r="C135" s="178"/>
      <c r="D135" s="178"/>
      <c r="E135" s="179">
        <v>10000</v>
      </c>
      <c r="F135" s="179"/>
      <c r="G135" s="21">
        <v>10000</v>
      </c>
      <c r="H135" s="21">
        <v>0</v>
      </c>
      <c r="I135" s="21">
        <v>0</v>
      </c>
      <c r="J135" s="21">
        <v>0</v>
      </c>
      <c r="K135" s="179">
        <v>10000</v>
      </c>
      <c r="L135" s="179"/>
      <c r="M135" s="179">
        <v>10000</v>
      </c>
      <c r="N135" s="179"/>
      <c r="O135" s="179"/>
      <c r="P135" s="179"/>
    </row>
    <row r="136" spans="1:16" x14ac:dyDescent="0.25">
      <c r="A136" s="178" t="s">
        <v>33</v>
      </c>
      <c r="B136" s="178"/>
      <c r="C136" s="178"/>
      <c r="D136" s="178"/>
      <c r="E136" s="179">
        <v>19000</v>
      </c>
      <c r="F136" s="179"/>
      <c r="G136" s="21">
        <v>19000</v>
      </c>
      <c r="H136" s="21">
        <v>0</v>
      </c>
      <c r="I136" s="21">
        <v>0</v>
      </c>
      <c r="J136" s="21">
        <v>3333.33</v>
      </c>
      <c r="K136" s="179">
        <v>15666.67</v>
      </c>
      <c r="L136" s="179"/>
      <c r="M136" s="179">
        <v>19000</v>
      </c>
      <c r="N136" s="179"/>
      <c r="O136" s="179"/>
      <c r="P136" s="179"/>
    </row>
    <row r="137" spans="1:16" x14ac:dyDescent="0.25">
      <c r="A137" s="176" t="s">
        <v>42</v>
      </c>
      <c r="B137" s="176"/>
      <c r="C137" s="176"/>
      <c r="D137" s="176"/>
      <c r="E137" s="177">
        <v>90627.94</v>
      </c>
      <c r="F137" s="177"/>
      <c r="G137" s="20">
        <v>90627.94</v>
      </c>
      <c r="H137" s="20">
        <v>0</v>
      </c>
      <c r="I137" s="20">
        <v>10000</v>
      </c>
      <c r="J137" s="20">
        <v>0</v>
      </c>
      <c r="K137" s="177">
        <v>80627.94</v>
      </c>
      <c r="L137" s="177"/>
      <c r="M137" s="177">
        <v>90627.94</v>
      </c>
      <c r="N137" s="177"/>
      <c r="O137" s="177"/>
      <c r="P137" s="177"/>
    </row>
    <row r="138" spans="1:16" x14ac:dyDescent="0.25">
      <c r="A138" s="178" t="s">
        <v>27</v>
      </c>
      <c r="B138" s="178"/>
      <c r="C138" s="178"/>
      <c r="D138" s="178"/>
      <c r="E138" s="179">
        <v>10000</v>
      </c>
      <c r="F138" s="179"/>
      <c r="G138" s="21">
        <v>10000</v>
      </c>
      <c r="H138" s="21">
        <v>0</v>
      </c>
      <c r="I138" s="21">
        <v>10000</v>
      </c>
      <c r="J138" s="21">
        <v>0</v>
      </c>
      <c r="K138" s="179">
        <v>0</v>
      </c>
      <c r="L138" s="179"/>
      <c r="M138" s="179">
        <v>10000</v>
      </c>
      <c r="N138" s="179"/>
      <c r="O138" s="179"/>
      <c r="P138" s="179"/>
    </row>
    <row r="139" spans="1:16" x14ac:dyDescent="0.25">
      <c r="A139" s="178" t="s">
        <v>33</v>
      </c>
      <c r="B139" s="178"/>
      <c r="C139" s="178"/>
      <c r="D139" s="178"/>
      <c r="E139" s="179">
        <v>80627.94</v>
      </c>
      <c r="F139" s="179"/>
      <c r="G139" s="21">
        <v>80627.94</v>
      </c>
      <c r="H139" s="21">
        <v>0</v>
      </c>
      <c r="I139" s="21">
        <v>0</v>
      </c>
      <c r="J139" s="21">
        <v>0</v>
      </c>
      <c r="K139" s="179">
        <v>80627.94</v>
      </c>
      <c r="L139" s="179"/>
      <c r="M139" s="179">
        <v>80627.94</v>
      </c>
      <c r="N139" s="179"/>
      <c r="O139" s="179"/>
      <c r="P139" s="179"/>
    </row>
    <row r="140" spans="1:16" x14ac:dyDescent="0.25">
      <c r="A140" s="176" t="s">
        <v>43</v>
      </c>
      <c r="B140" s="176"/>
      <c r="C140" s="176"/>
      <c r="D140" s="176"/>
      <c r="E140" s="177">
        <v>10000</v>
      </c>
      <c r="F140" s="177"/>
      <c r="G140" s="20">
        <v>10000</v>
      </c>
      <c r="H140" s="20">
        <v>0</v>
      </c>
      <c r="I140" s="20">
        <v>0</v>
      </c>
      <c r="J140" s="20">
        <v>0</v>
      </c>
      <c r="K140" s="177">
        <v>10000</v>
      </c>
      <c r="L140" s="177"/>
      <c r="M140" s="177">
        <v>10000</v>
      </c>
      <c r="N140" s="177"/>
      <c r="O140" s="177"/>
      <c r="P140" s="177"/>
    </row>
    <row r="141" spans="1:16" x14ac:dyDescent="0.25">
      <c r="A141" s="178" t="s">
        <v>27</v>
      </c>
      <c r="B141" s="178"/>
      <c r="C141" s="178"/>
      <c r="D141" s="178"/>
      <c r="E141" s="179">
        <v>5000</v>
      </c>
      <c r="F141" s="179"/>
      <c r="G141" s="21">
        <v>5000</v>
      </c>
      <c r="H141" s="21">
        <v>0</v>
      </c>
      <c r="I141" s="21">
        <v>0</v>
      </c>
      <c r="J141" s="21">
        <v>0</v>
      </c>
      <c r="K141" s="179">
        <v>5000</v>
      </c>
      <c r="L141" s="179"/>
      <c r="M141" s="179">
        <v>5000</v>
      </c>
      <c r="N141" s="179"/>
      <c r="O141" s="179"/>
      <c r="P141" s="179"/>
    </row>
    <row r="142" spans="1:16" x14ac:dyDescent="0.25">
      <c r="A142" s="178" t="s">
        <v>29</v>
      </c>
      <c r="B142" s="178"/>
      <c r="C142" s="178"/>
      <c r="D142" s="178"/>
      <c r="E142" s="179">
        <v>5000</v>
      </c>
      <c r="F142" s="179"/>
      <c r="G142" s="21">
        <v>5000</v>
      </c>
      <c r="H142" s="21">
        <v>0</v>
      </c>
      <c r="I142" s="21">
        <v>0</v>
      </c>
      <c r="J142" s="21">
        <v>0</v>
      </c>
      <c r="K142" s="179">
        <v>5000</v>
      </c>
      <c r="L142" s="179"/>
      <c r="M142" s="179">
        <v>5000</v>
      </c>
      <c r="N142" s="179"/>
      <c r="O142" s="179"/>
      <c r="P142" s="179"/>
    </row>
    <row r="143" spans="1:16" x14ac:dyDescent="0.25">
      <c r="A143" s="176" t="s">
        <v>44</v>
      </c>
      <c r="B143" s="176"/>
      <c r="C143" s="176"/>
      <c r="D143" s="176"/>
      <c r="E143" s="177">
        <v>6000</v>
      </c>
      <c r="F143" s="177"/>
      <c r="G143" s="20">
        <v>6000</v>
      </c>
      <c r="H143" s="20">
        <v>0</v>
      </c>
      <c r="I143" s="20">
        <v>0</v>
      </c>
      <c r="J143" s="20">
        <v>0</v>
      </c>
      <c r="K143" s="177">
        <v>6000</v>
      </c>
      <c r="L143" s="177"/>
      <c r="M143" s="177">
        <v>6000</v>
      </c>
      <c r="N143" s="177"/>
      <c r="O143" s="177"/>
      <c r="P143" s="177"/>
    </row>
    <row r="144" spans="1:16" x14ac:dyDescent="0.25">
      <c r="A144" s="178" t="s">
        <v>27</v>
      </c>
      <c r="B144" s="178"/>
      <c r="C144" s="178"/>
      <c r="D144" s="178"/>
      <c r="E144" s="179">
        <v>3500</v>
      </c>
      <c r="F144" s="179"/>
      <c r="G144" s="21">
        <v>3500</v>
      </c>
      <c r="H144" s="21">
        <v>0</v>
      </c>
      <c r="I144" s="21">
        <v>0</v>
      </c>
      <c r="J144" s="21">
        <v>0</v>
      </c>
      <c r="K144" s="179">
        <v>3500</v>
      </c>
      <c r="L144" s="179"/>
      <c r="M144" s="179">
        <v>3500</v>
      </c>
      <c r="N144" s="179"/>
      <c r="O144" s="179"/>
      <c r="P144" s="179"/>
    </row>
    <row r="145" spans="1:16" x14ac:dyDescent="0.25">
      <c r="A145" s="178" t="s">
        <v>29</v>
      </c>
      <c r="B145" s="178"/>
      <c r="C145" s="178"/>
      <c r="D145" s="178"/>
      <c r="E145" s="179">
        <v>2500</v>
      </c>
      <c r="F145" s="179"/>
      <c r="G145" s="21">
        <v>2500</v>
      </c>
      <c r="H145" s="21">
        <v>0</v>
      </c>
      <c r="I145" s="21">
        <v>0</v>
      </c>
      <c r="J145" s="21">
        <v>0</v>
      </c>
      <c r="K145" s="179">
        <v>2500</v>
      </c>
      <c r="L145" s="179"/>
      <c r="M145" s="179">
        <v>2500</v>
      </c>
      <c r="N145" s="179"/>
      <c r="O145" s="179"/>
      <c r="P145" s="179"/>
    </row>
    <row r="146" spans="1:16" x14ac:dyDescent="0.25">
      <c r="A146" s="176" t="s">
        <v>45</v>
      </c>
      <c r="B146" s="176"/>
      <c r="C146" s="176"/>
      <c r="D146" s="176"/>
      <c r="E146" s="177">
        <v>5000</v>
      </c>
      <c r="F146" s="177"/>
      <c r="G146" s="20">
        <v>5000</v>
      </c>
      <c r="H146" s="20">
        <v>0</v>
      </c>
      <c r="I146" s="20">
        <v>2978.05</v>
      </c>
      <c r="J146" s="20">
        <v>0</v>
      </c>
      <c r="K146" s="177">
        <v>2021.95</v>
      </c>
      <c r="L146" s="177"/>
      <c r="M146" s="177">
        <v>5000</v>
      </c>
      <c r="N146" s="177"/>
      <c r="O146" s="177"/>
      <c r="P146" s="177"/>
    </row>
    <row r="147" spans="1:16" x14ac:dyDescent="0.25">
      <c r="A147" s="178" t="s">
        <v>27</v>
      </c>
      <c r="B147" s="178"/>
      <c r="C147" s="178"/>
      <c r="D147" s="178"/>
      <c r="E147" s="179">
        <v>2000</v>
      </c>
      <c r="F147" s="179"/>
      <c r="G147" s="21">
        <v>2000</v>
      </c>
      <c r="H147" s="21">
        <v>0</v>
      </c>
      <c r="I147" s="21">
        <v>0</v>
      </c>
      <c r="J147" s="21">
        <v>0</v>
      </c>
      <c r="K147" s="179">
        <v>2000</v>
      </c>
      <c r="L147" s="179"/>
      <c r="M147" s="179">
        <v>2000</v>
      </c>
      <c r="N147" s="179"/>
      <c r="O147" s="179"/>
      <c r="P147" s="179"/>
    </row>
    <row r="148" spans="1:16" x14ac:dyDescent="0.25">
      <c r="A148" s="178" t="s">
        <v>29</v>
      </c>
      <c r="B148" s="178"/>
      <c r="C148" s="178"/>
      <c r="D148" s="178"/>
      <c r="E148" s="179">
        <v>3000</v>
      </c>
      <c r="F148" s="179"/>
      <c r="G148" s="21">
        <v>3000</v>
      </c>
      <c r="H148" s="21">
        <v>0</v>
      </c>
      <c r="I148" s="21">
        <v>2978.05</v>
      </c>
      <c r="J148" s="21">
        <v>0</v>
      </c>
      <c r="K148" s="179">
        <v>21.95</v>
      </c>
      <c r="L148" s="179"/>
      <c r="M148" s="179">
        <v>3000</v>
      </c>
      <c r="N148" s="179"/>
      <c r="O148" s="179"/>
      <c r="P148" s="179"/>
    </row>
    <row r="149" spans="1:16" x14ac:dyDescent="0.25">
      <c r="A149" s="176" t="s">
        <v>49</v>
      </c>
      <c r="B149" s="176"/>
      <c r="C149" s="176"/>
      <c r="D149" s="176"/>
      <c r="E149" s="177">
        <v>30</v>
      </c>
      <c r="F149" s="177"/>
      <c r="G149" s="20">
        <v>30</v>
      </c>
      <c r="H149" s="20">
        <v>0</v>
      </c>
      <c r="I149" s="20">
        <v>0</v>
      </c>
      <c r="J149" s="20">
        <v>0</v>
      </c>
      <c r="K149" s="177">
        <v>30</v>
      </c>
      <c r="L149" s="177"/>
      <c r="M149" s="177">
        <v>30</v>
      </c>
      <c r="N149" s="177"/>
      <c r="O149" s="177"/>
      <c r="P149" s="177"/>
    </row>
    <row r="150" spans="1:16" x14ac:dyDescent="0.25">
      <c r="A150" s="176" t="s">
        <v>24</v>
      </c>
      <c r="B150" s="176"/>
      <c r="C150" s="176"/>
      <c r="D150" s="176"/>
      <c r="E150" s="177">
        <v>30</v>
      </c>
      <c r="F150" s="177"/>
      <c r="G150" s="20">
        <v>30</v>
      </c>
      <c r="H150" s="20">
        <v>0</v>
      </c>
      <c r="I150" s="20">
        <v>0</v>
      </c>
      <c r="J150" s="20">
        <v>0</v>
      </c>
      <c r="K150" s="177">
        <v>30</v>
      </c>
      <c r="L150" s="177"/>
      <c r="M150" s="177">
        <v>30</v>
      </c>
      <c r="N150" s="177"/>
      <c r="O150" s="177"/>
      <c r="P150" s="177"/>
    </row>
    <row r="151" spans="1:16" x14ac:dyDescent="0.25">
      <c r="A151" s="176" t="s">
        <v>37</v>
      </c>
      <c r="B151" s="176"/>
      <c r="C151" s="176"/>
      <c r="D151" s="176"/>
      <c r="E151" s="177">
        <v>30</v>
      </c>
      <c r="F151" s="177"/>
      <c r="G151" s="20">
        <v>30</v>
      </c>
      <c r="H151" s="20">
        <v>0</v>
      </c>
      <c r="I151" s="20">
        <v>0</v>
      </c>
      <c r="J151" s="20">
        <v>0</v>
      </c>
      <c r="K151" s="177">
        <v>30</v>
      </c>
      <c r="L151" s="177"/>
      <c r="M151" s="177">
        <v>30</v>
      </c>
      <c r="N151" s="177"/>
      <c r="O151" s="177"/>
      <c r="P151" s="177"/>
    </row>
    <row r="152" spans="1:16" x14ac:dyDescent="0.25">
      <c r="A152" s="178" t="s">
        <v>33</v>
      </c>
      <c r="B152" s="178"/>
      <c r="C152" s="178"/>
      <c r="D152" s="178"/>
      <c r="E152" s="179">
        <v>30</v>
      </c>
      <c r="F152" s="179"/>
      <c r="G152" s="21">
        <v>30</v>
      </c>
      <c r="H152" s="21">
        <v>0</v>
      </c>
      <c r="I152" s="21">
        <v>0</v>
      </c>
      <c r="J152" s="21">
        <v>0</v>
      </c>
      <c r="K152" s="179">
        <v>30</v>
      </c>
      <c r="L152" s="179"/>
      <c r="M152" s="179">
        <v>30</v>
      </c>
      <c r="N152" s="179"/>
      <c r="O152" s="179"/>
      <c r="P152" s="179"/>
    </row>
    <row r="153" spans="1:16" x14ac:dyDescent="0.25">
      <c r="A153" s="176" t="s">
        <v>50</v>
      </c>
      <c r="B153" s="176"/>
      <c r="C153" s="176"/>
      <c r="D153" s="176"/>
      <c r="E153" s="177">
        <v>141903.98000000001</v>
      </c>
      <c r="F153" s="177"/>
      <c r="G153" s="20">
        <v>141903.98000000001</v>
      </c>
      <c r="H153" s="20">
        <v>0</v>
      </c>
      <c r="I153" s="20">
        <v>121042.06</v>
      </c>
      <c r="J153" s="20">
        <v>774.2</v>
      </c>
      <c r="K153" s="177">
        <v>20087.72</v>
      </c>
      <c r="L153" s="177"/>
      <c r="M153" s="177">
        <v>141903.98000000001</v>
      </c>
      <c r="N153" s="177"/>
      <c r="O153" s="177"/>
      <c r="P153" s="177"/>
    </row>
    <row r="154" spans="1:16" x14ac:dyDescent="0.25">
      <c r="A154" s="176" t="s">
        <v>24</v>
      </c>
      <c r="B154" s="176"/>
      <c r="C154" s="176"/>
      <c r="D154" s="176"/>
      <c r="E154" s="177">
        <v>141903.98000000001</v>
      </c>
      <c r="F154" s="177"/>
      <c r="G154" s="20">
        <v>141903.98000000001</v>
      </c>
      <c r="H154" s="20">
        <v>0</v>
      </c>
      <c r="I154" s="20">
        <v>121042.06</v>
      </c>
      <c r="J154" s="20">
        <v>774.2</v>
      </c>
      <c r="K154" s="177">
        <v>20087.72</v>
      </c>
      <c r="L154" s="177"/>
      <c r="M154" s="177">
        <v>141903.98000000001</v>
      </c>
      <c r="N154" s="177"/>
      <c r="O154" s="177"/>
      <c r="P154" s="177"/>
    </row>
    <row r="155" spans="1:16" x14ac:dyDescent="0.25">
      <c r="A155" s="176" t="s">
        <v>37</v>
      </c>
      <c r="B155" s="176"/>
      <c r="C155" s="176"/>
      <c r="D155" s="176"/>
      <c r="E155" s="177">
        <v>141903.98000000001</v>
      </c>
      <c r="F155" s="177"/>
      <c r="G155" s="20">
        <v>141903.98000000001</v>
      </c>
      <c r="H155" s="20">
        <v>0</v>
      </c>
      <c r="I155" s="20">
        <v>121042.06</v>
      </c>
      <c r="J155" s="20">
        <v>774.2</v>
      </c>
      <c r="K155" s="177">
        <v>20087.72</v>
      </c>
      <c r="L155" s="177"/>
      <c r="M155" s="177">
        <v>141903.98000000001</v>
      </c>
      <c r="N155" s="177"/>
      <c r="O155" s="177"/>
      <c r="P155" s="177"/>
    </row>
    <row r="156" spans="1:16" x14ac:dyDescent="0.25">
      <c r="A156" s="178" t="s">
        <v>27</v>
      </c>
      <c r="B156" s="178"/>
      <c r="C156" s="178"/>
      <c r="D156" s="178"/>
      <c r="E156" s="179">
        <v>34410.980000000003</v>
      </c>
      <c r="F156" s="179"/>
      <c r="G156" s="21">
        <v>34410.980000000003</v>
      </c>
      <c r="H156" s="21">
        <v>0</v>
      </c>
      <c r="I156" s="21">
        <v>13749.06</v>
      </c>
      <c r="J156" s="21">
        <v>774.2</v>
      </c>
      <c r="K156" s="179">
        <v>19887.72</v>
      </c>
      <c r="L156" s="179"/>
      <c r="M156" s="179">
        <v>34410.980000000003</v>
      </c>
      <c r="N156" s="179"/>
      <c r="O156" s="179"/>
      <c r="P156" s="179"/>
    </row>
    <row r="157" spans="1:16" x14ac:dyDescent="0.25">
      <c r="A157" s="178" t="s">
        <v>47</v>
      </c>
      <c r="B157" s="178"/>
      <c r="C157" s="178"/>
      <c r="D157" s="178"/>
      <c r="E157" s="179">
        <v>25089</v>
      </c>
      <c r="F157" s="179"/>
      <c r="G157" s="21">
        <v>25089</v>
      </c>
      <c r="H157" s="21">
        <v>0</v>
      </c>
      <c r="I157" s="21">
        <v>25089</v>
      </c>
      <c r="J157" s="21">
        <v>0</v>
      </c>
      <c r="K157" s="179">
        <v>0</v>
      </c>
      <c r="L157" s="179"/>
      <c r="M157" s="179">
        <v>25089</v>
      </c>
      <c r="N157" s="179"/>
      <c r="O157" s="179"/>
      <c r="P157" s="179"/>
    </row>
    <row r="158" spans="1:16" x14ac:dyDescent="0.25">
      <c r="A158" s="178" t="s">
        <v>33</v>
      </c>
      <c r="B158" s="178"/>
      <c r="C158" s="178"/>
      <c r="D158" s="178"/>
      <c r="E158" s="179">
        <v>82404</v>
      </c>
      <c r="F158" s="179"/>
      <c r="G158" s="21">
        <v>82404</v>
      </c>
      <c r="H158" s="21">
        <v>0</v>
      </c>
      <c r="I158" s="21">
        <v>82204</v>
      </c>
      <c r="J158" s="21">
        <v>0</v>
      </c>
      <c r="K158" s="179">
        <v>200</v>
      </c>
      <c r="L158" s="179"/>
      <c r="M158" s="179">
        <v>82404</v>
      </c>
      <c r="N158" s="179"/>
      <c r="O158" s="179"/>
      <c r="P158" s="179"/>
    </row>
    <row r="159" spans="1:16" x14ac:dyDescent="0.25">
      <c r="A159" s="176" t="s">
        <v>51</v>
      </c>
      <c r="B159" s="176"/>
      <c r="C159" s="176"/>
      <c r="D159" s="176"/>
      <c r="E159" s="177">
        <v>0.26</v>
      </c>
      <c r="F159" s="177"/>
      <c r="G159" s="20">
        <v>0.26</v>
      </c>
      <c r="H159" s="20">
        <v>0</v>
      </c>
      <c r="I159" s="20">
        <v>0</v>
      </c>
      <c r="J159" s="20">
        <v>0</v>
      </c>
      <c r="K159" s="177">
        <v>0.26</v>
      </c>
      <c r="L159" s="177"/>
      <c r="M159" s="177">
        <v>0.26</v>
      </c>
      <c r="N159" s="177"/>
      <c r="O159" s="177"/>
      <c r="P159" s="177"/>
    </row>
    <row r="160" spans="1:16" x14ac:dyDescent="0.25">
      <c r="A160" s="176" t="s">
        <v>24</v>
      </c>
      <c r="B160" s="176"/>
      <c r="C160" s="176"/>
      <c r="D160" s="176"/>
      <c r="E160" s="177">
        <v>0.26</v>
      </c>
      <c r="F160" s="177"/>
      <c r="G160" s="20">
        <v>0.26</v>
      </c>
      <c r="H160" s="20">
        <v>0</v>
      </c>
      <c r="I160" s="20">
        <v>0</v>
      </c>
      <c r="J160" s="20">
        <v>0</v>
      </c>
      <c r="K160" s="177">
        <v>0.26</v>
      </c>
      <c r="L160" s="177"/>
      <c r="M160" s="177">
        <v>0.26</v>
      </c>
      <c r="N160" s="177"/>
      <c r="O160" s="177"/>
      <c r="P160" s="177"/>
    </row>
    <row r="161" spans="1:16" x14ac:dyDescent="0.25">
      <c r="A161" s="176" t="s">
        <v>37</v>
      </c>
      <c r="B161" s="176"/>
      <c r="C161" s="176"/>
      <c r="D161" s="176"/>
      <c r="E161" s="177">
        <v>0.26</v>
      </c>
      <c r="F161" s="177"/>
      <c r="G161" s="20">
        <v>0.26</v>
      </c>
      <c r="H161" s="20">
        <v>0</v>
      </c>
      <c r="I161" s="20">
        <v>0</v>
      </c>
      <c r="J161" s="20">
        <v>0</v>
      </c>
      <c r="K161" s="177">
        <v>0.26</v>
      </c>
      <c r="L161" s="177"/>
      <c r="M161" s="177">
        <v>0.26</v>
      </c>
      <c r="N161" s="177"/>
      <c r="O161" s="177"/>
      <c r="P161" s="177"/>
    </row>
    <row r="162" spans="1:16" x14ac:dyDescent="0.25">
      <c r="A162" s="178" t="s">
        <v>33</v>
      </c>
      <c r="B162" s="178"/>
      <c r="C162" s="178"/>
      <c r="D162" s="178"/>
      <c r="E162" s="179">
        <v>0.26</v>
      </c>
      <c r="F162" s="179"/>
      <c r="G162" s="21">
        <v>0.26</v>
      </c>
      <c r="H162" s="21">
        <v>0</v>
      </c>
      <c r="I162" s="21">
        <v>0</v>
      </c>
      <c r="J162" s="21">
        <v>0</v>
      </c>
      <c r="K162" s="179">
        <v>0.26</v>
      </c>
      <c r="L162" s="179"/>
      <c r="M162" s="179">
        <v>0.26</v>
      </c>
      <c r="N162" s="179"/>
      <c r="O162" s="179"/>
      <c r="P162" s="179"/>
    </row>
    <row r="163" spans="1:16" x14ac:dyDescent="0.25">
      <c r="A163" s="176" t="s">
        <v>52</v>
      </c>
      <c r="B163" s="176"/>
      <c r="C163" s="176"/>
      <c r="D163" s="176"/>
      <c r="E163" s="177">
        <v>83.42</v>
      </c>
      <c r="F163" s="177"/>
      <c r="G163" s="20">
        <v>83.42</v>
      </c>
      <c r="H163" s="20">
        <v>0</v>
      </c>
      <c r="I163" s="20">
        <v>0</v>
      </c>
      <c r="J163" s="20">
        <v>0</v>
      </c>
      <c r="K163" s="177">
        <v>83.42</v>
      </c>
      <c r="L163" s="177"/>
      <c r="M163" s="177">
        <v>83.42</v>
      </c>
      <c r="N163" s="177"/>
      <c r="O163" s="177"/>
      <c r="P163" s="177"/>
    </row>
    <row r="164" spans="1:16" x14ac:dyDescent="0.25">
      <c r="A164" s="176" t="s">
        <v>24</v>
      </c>
      <c r="B164" s="176"/>
      <c r="C164" s="176"/>
      <c r="D164" s="176"/>
      <c r="E164" s="177">
        <v>83.42</v>
      </c>
      <c r="F164" s="177"/>
      <c r="G164" s="20">
        <v>83.42</v>
      </c>
      <c r="H164" s="20">
        <v>0</v>
      </c>
      <c r="I164" s="20">
        <v>0</v>
      </c>
      <c r="J164" s="20">
        <v>0</v>
      </c>
      <c r="K164" s="177">
        <v>83.42</v>
      </c>
      <c r="L164" s="177"/>
      <c r="M164" s="177">
        <v>83.42</v>
      </c>
      <c r="N164" s="177"/>
      <c r="O164" s="177"/>
      <c r="P164" s="177"/>
    </row>
    <row r="165" spans="1:16" x14ac:dyDescent="0.25">
      <c r="A165" s="176" t="s">
        <v>28</v>
      </c>
      <c r="B165" s="176"/>
      <c r="C165" s="176"/>
      <c r="D165" s="176"/>
      <c r="E165" s="177">
        <v>0.5</v>
      </c>
      <c r="F165" s="177"/>
      <c r="G165" s="20">
        <v>0.5</v>
      </c>
      <c r="H165" s="20">
        <v>0</v>
      </c>
      <c r="I165" s="20">
        <v>0</v>
      </c>
      <c r="J165" s="20">
        <v>0</v>
      </c>
      <c r="K165" s="177">
        <v>0.5</v>
      </c>
      <c r="L165" s="177"/>
      <c r="M165" s="177">
        <v>0.5</v>
      </c>
      <c r="N165" s="177"/>
      <c r="O165" s="177"/>
      <c r="P165" s="177"/>
    </row>
    <row r="166" spans="1:16" x14ac:dyDescent="0.25">
      <c r="A166" s="178" t="s">
        <v>27</v>
      </c>
      <c r="B166" s="178"/>
      <c r="C166" s="178"/>
      <c r="D166" s="178"/>
      <c r="E166" s="179">
        <v>0.5</v>
      </c>
      <c r="F166" s="179"/>
      <c r="G166" s="21">
        <v>0.5</v>
      </c>
      <c r="H166" s="21">
        <v>0</v>
      </c>
      <c r="I166" s="21">
        <v>0</v>
      </c>
      <c r="J166" s="21">
        <v>0</v>
      </c>
      <c r="K166" s="179">
        <v>0.5</v>
      </c>
      <c r="L166" s="179"/>
      <c r="M166" s="179">
        <v>0.5</v>
      </c>
      <c r="N166" s="179"/>
      <c r="O166" s="179"/>
      <c r="P166" s="179"/>
    </row>
    <row r="167" spans="1:16" x14ac:dyDescent="0.25">
      <c r="A167" s="176" t="s">
        <v>37</v>
      </c>
      <c r="B167" s="176"/>
      <c r="C167" s="176"/>
      <c r="D167" s="176"/>
      <c r="E167" s="177">
        <v>62.6</v>
      </c>
      <c r="F167" s="177"/>
      <c r="G167" s="20">
        <v>62.6</v>
      </c>
      <c r="H167" s="20">
        <v>0</v>
      </c>
      <c r="I167" s="20">
        <v>0</v>
      </c>
      <c r="J167" s="20">
        <v>0</v>
      </c>
      <c r="K167" s="177">
        <v>62.6</v>
      </c>
      <c r="L167" s="177"/>
      <c r="M167" s="177">
        <v>62.6</v>
      </c>
      <c r="N167" s="177"/>
      <c r="O167" s="177"/>
      <c r="P167" s="177"/>
    </row>
    <row r="168" spans="1:16" x14ac:dyDescent="0.25">
      <c r="A168" s="178" t="s">
        <v>33</v>
      </c>
      <c r="B168" s="178"/>
      <c r="C168" s="178"/>
      <c r="D168" s="178"/>
      <c r="E168" s="179">
        <v>62.6</v>
      </c>
      <c r="F168" s="179"/>
      <c r="G168" s="21">
        <v>62.6</v>
      </c>
      <c r="H168" s="21">
        <v>0</v>
      </c>
      <c r="I168" s="21">
        <v>0</v>
      </c>
      <c r="J168" s="21">
        <v>0</v>
      </c>
      <c r="K168" s="179">
        <v>62.6</v>
      </c>
      <c r="L168" s="179"/>
      <c r="M168" s="179">
        <v>62.6</v>
      </c>
      <c r="N168" s="179"/>
      <c r="O168" s="179"/>
      <c r="P168" s="179"/>
    </row>
    <row r="169" spans="1:16" x14ac:dyDescent="0.25">
      <c r="A169" s="176" t="s">
        <v>44</v>
      </c>
      <c r="B169" s="176"/>
      <c r="C169" s="176"/>
      <c r="D169" s="176"/>
      <c r="E169" s="177">
        <v>20.32</v>
      </c>
      <c r="F169" s="177"/>
      <c r="G169" s="20">
        <v>20.32</v>
      </c>
      <c r="H169" s="20">
        <v>0</v>
      </c>
      <c r="I169" s="20">
        <v>0</v>
      </c>
      <c r="J169" s="20">
        <v>0</v>
      </c>
      <c r="K169" s="177">
        <v>20.32</v>
      </c>
      <c r="L169" s="177"/>
      <c r="M169" s="177">
        <v>20.32</v>
      </c>
      <c r="N169" s="177"/>
      <c r="O169" s="177"/>
      <c r="P169" s="177"/>
    </row>
    <row r="170" spans="1:16" x14ac:dyDescent="0.25">
      <c r="A170" s="178" t="s">
        <v>33</v>
      </c>
      <c r="B170" s="178"/>
      <c r="C170" s="178"/>
      <c r="D170" s="178"/>
      <c r="E170" s="179">
        <v>20.32</v>
      </c>
      <c r="F170" s="179"/>
      <c r="G170" s="21">
        <v>20.32</v>
      </c>
      <c r="H170" s="21">
        <v>0</v>
      </c>
      <c r="I170" s="21">
        <v>0</v>
      </c>
      <c r="J170" s="21">
        <v>0</v>
      </c>
      <c r="K170" s="179">
        <v>20.32</v>
      </c>
      <c r="L170" s="179"/>
      <c r="M170" s="179">
        <v>20.32</v>
      </c>
      <c r="N170" s="179"/>
      <c r="O170" s="179"/>
      <c r="P170" s="179"/>
    </row>
    <row r="171" spans="1:16" x14ac:dyDescent="0.25">
      <c r="A171" s="176" t="s">
        <v>53</v>
      </c>
      <c r="B171" s="176"/>
      <c r="C171" s="176"/>
      <c r="D171" s="176"/>
      <c r="E171" s="177">
        <v>1101.68</v>
      </c>
      <c r="F171" s="177"/>
      <c r="G171" s="20">
        <v>1101.68</v>
      </c>
      <c r="H171" s="20">
        <v>0</v>
      </c>
      <c r="I171" s="20">
        <v>1101.68</v>
      </c>
      <c r="J171" s="20">
        <v>0</v>
      </c>
      <c r="K171" s="177">
        <v>0</v>
      </c>
      <c r="L171" s="177"/>
      <c r="M171" s="177">
        <v>1101.68</v>
      </c>
      <c r="N171" s="177"/>
      <c r="O171" s="177"/>
      <c r="P171" s="177"/>
    </row>
    <row r="172" spans="1:16" x14ac:dyDescent="0.25">
      <c r="A172" s="176" t="s">
        <v>24</v>
      </c>
      <c r="B172" s="176"/>
      <c r="C172" s="176"/>
      <c r="D172" s="176"/>
      <c r="E172" s="177">
        <v>1101.68</v>
      </c>
      <c r="F172" s="177"/>
      <c r="G172" s="20">
        <v>1101.68</v>
      </c>
      <c r="H172" s="20">
        <v>0</v>
      </c>
      <c r="I172" s="20">
        <v>1101.68</v>
      </c>
      <c r="J172" s="20">
        <v>0</v>
      </c>
      <c r="K172" s="177">
        <v>0</v>
      </c>
      <c r="L172" s="177"/>
      <c r="M172" s="177">
        <v>1101.68</v>
      </c>
      <c r="N172" s="177"/>
      <c r="O172" s="177"/>
      <c r="P172" s="177"/>
    </row>
    <row r="173" spans="1:16" x14ac:dyDescent="0.25">
      <c r="A173" s="176" t="s">
        <v>28</v>
      </c>
      <c r="B173" s="176"/>
      <c r="C173" s="176"/>
      <c r="D173" s="176"/>
      <c r="E173" s="177">
        <v>1101.68</v>
      </c>
      <c r="F173" s="177"/>
      <c r="G173" s="20">
        <v>1101.68</v>
      </c>
      <c r="H173" s="20">
        <v>0</v>
      </c>
      <c r="I173" s="20">
        <v>1101.68</v>
      </c>
      <c r="J173" s="20">
        <v>0</v>
      </c>
      <c r="K173" s="177">
        <v>0</v>
      </c>
      <c r="L173" s="177"/>
      <c r="M173" s="177">
        <v>1101.68</v>
      </c>
      <c r="N173" s="177"/>
      <c r="O173" s="177"/>
      <c r="P173" s="177"/>
    </row>
    <row r="174" spans="1:16" x14ac:dyDescent="0.25">
      <c r="A174" s="178" t="s">
        <v>27</v>
      </c>
      <c r="B174" s="178"/>
      <c r="C174" s="178"/>
      <c r="D174" s="178"/>
      <c r="E174" s="179">
        <v>1101.68</v>
      </c>
      <c r="F174" s="179"/>
      <c r="G174" s="21">
        <v>1101.68</v>
      </c>
      <c r="H174" s="21">
        <v>0</v>
      </c>
      <c r="I174" s="21">
        <v>1101.68</v>
      </c>
      <c r="J174" s="21">
        <v>0</v>
      </c>
      <c r="K174" s="179">
        <v>0</v>
      </c>
      <c r="L174" s="179"/>
      <c r="M174" s="179">
        <v>1101.68</v>
      </c>
      <c r="N174" s="179"/>
      <c r="O174" s="179"/>
      <c r="P174" s="179"/>
    </row>
    <row r="175" spans="1:16" x14ac:dyDescent="0.25">
      <c r="A175" s="180" t="s">
        <v>54</v>
      </c>
      <c r="B175" s="180"/>
      <c r="C175" s="180"/>
      <c r="D175" s="180"/>
      <c r="E175" s="177">
        <v>4957985.57</v>
      </c>
      <c r="F175" s="177"/>
      <c r="G175" s="20">
        <v>3585030.82</v>
      </c>
      <c r="H175" s="20">
        <v>1372954.75</v>
      </c>
      <c r="I175" s="20">
        <v>1839276.42</v>
      </c>
      <c r="J175" s="20">
        <v>467062.93</v>
      </c>
      <c r="K175" s="177">
        <v>2651646.2200000002</v>
      </c>
      <c r="L175" s="177"/>
      <c r="M175" s="177">
        <v>4957985.57</v>
      </c>
      <c r="N175" s="177"/>
      <c r="O175" s="177"/>
      <c r="P175" s="177"/>
    </row>
  </sheetData>
  <mergeCells count="692">
    <mergeCell ref="A175:D175"/>
    <mergeCell ref="E175:F175"/>
    <mergeCell ref="K175:L175"/>
    <mergeCell ref="M175:P175"/>
    <mergeCell ref="A173:D173"/>
    <mergeCell ref="E173:F173"/>
    <mergeCell ref="K173:L173"/>
    <mergeCell ref="M173:P173"/>
    <mergeCell ref="A174:D174"/>
    <mergeCell ref="E174:F174"/>
    <mergeCell ref="K174:L174"/>
    <mergeCell ref="M174:P174"/>
    <mergeCell ref="A171:D171"/>
    <mergeCell ref="E171:F171"/>
    <mergeCell ref="K171:L171"/>
    <mergeCell ref="M171:P171"/>
    <mergeCell ref="A172:D172"/>
    <mergeCell ref="E172:F172"/>
    <mergeCell ref="K172:L172"/>
    <mergeCell ref="M172:P172"/>
    <mergeCell ref="A169:D169"/>
    <mergeCell ref="E169:F169"/>
    <mergeCell ref="K169:L169"/>
    <mergeCell ref="M169:P169"/>
    <mergeCell ref="A170:D170"/>
    <mergeCell ref="E170:F170"/>
    <mergeCell ref="K170:L170"/>
    <mergeCell ref="M170:P170"/>
    <mergeCell ref="A167:D167"/>
    <mergeCell ref="E167:F167"/>
    <mergeCell ref="K167:L167"/>
    <mergeCell ref="M167:P167"/>
    <mergeCell ref="A168:D168"/>
    <mergeCell ref="E168:F168"/>
    <mergeCell ref="K168:L168"/>
    <mergeCell ref="M168:P168"/>
    <mergeCell ref="A165:D165"/>
    <mergeCell ref="E165:F165"/>
    <mergeCell ref="K165:L165"/>
    <mergeCell ref="M165:P165"/>
    <mergeCell ref="A166:D166"/>
    <mergeCell ref="E166:F166"/>
    <mergeCell ref="K166:L166"/>
    <mergeCell ref="M166:P166"/>
    <mergeCell ref="A163:D163"/>
    <mergeCell ref="E163:F163"/>
    <mergeCell ref="K163:L163"/>
    <mergeCell ref="M163:P163"/>
    <mergeCell ref="A164:D164"/>
    <mergeCell ref="E164:F164"/>
    <mergeCell ref="K164:L164"/>
    <mergeCell ref="M164:P164"/>
    <mergeCell ref="A161:D161"/>
    <mergeCell ref="E161:F161"/>
    <mergeCell ref="K161:L161"/>
    <mergeCell ref="M161:P161"/>
    <mergeCell ref="A162:D162"/>
    <mergeCell ref="E162:F162"/>
    <mergeCell ref="K162:L162"/>
    <mergeCell ref="M162:P162"/>
    <mergeCell ref="A159:D159"/>
    <mergeCell ref="E159:F159"/>
    <mergeCell ref="K159:L159"/>
    <mergeCell ref="M159:P159"/>
    <mergeCell ref="A160:D160"/>
    <mergeCell ref="E160:F160"/>
    <mergeCell ref="K160:L160"/>
    <mergeCell ref="M160:P160"/>
    <mergeCell ref="A157:D157"/>
    <mergeCell ref="E157:F157"/>
    <mergeCell ref="K157:L157"/>
    <mergeCell ref="M157:P157"/>
    <mergeCell ref="A158:D158"/>
    <mergeCell ref="E158:F158"/>
    <mergeCell ref="K158:L158"/>
    <mergeCell ref="M158:P158"/>
    <mergeCell ref="A155:D155"/>
    <mergeCell ref="E155:F155"/>
    <mergeCell ref="K155:L155"/>
    <mergeCell ref="M155:P155"/>
    <mergeCell ref="A156:D156"/>
    <mergeCell ref="E156:F156"/>
    <mergeCell ref="K156:L156"/>
    <mergeCell ref="M156:P156"/>
    <mergeCell ref="A153:D153"/>
    <mergeCell ref="E153:F153"/>
    <mergeCell ref="K153:L153"/>
    <mergeCell ref="M153:P153"/>
    <mergeCell ref="A154:D154"/>
    <mergeCell ref="E154:F154"/>
    <mergeCell ref="K154:L154"/>
    <mergeCell ref="M154:P154"/>
    <mergeCell ref="A151:D151"/>
    <mergeCell ref="E151:F151"/>
    <mergeCell ref="K151:L151"/>
    <mergeCell ref="M151:P151"/>
    <mergeCell ref="A152:D152"/>
    <mergeCell ref="E152:F152"/>
    <mergeCell ref="K152:L152"/>
    <mergeCell ref="M152:P152"/>
    <mergeCell ref="A149:D149"/>
    <mergeCell ref="E149:F149"/>
    <mergeCell ref="K149:L149"/>
    <mergeCell ref="M149:P149"/>
    <mergeCell ref="A150:D150"/>
    <mergeCell ref="E150:F150"/>
    <mergeCell ref="K150:L150"/>
    <mergeCell ref="M150:P150"/>
    <mergeCell ref="A147:D147"/>
    <mergeCell ref="E147:F147"/>
    <mergeCell ref="K147:L147"/>
    <mergeCell ref="M147:P147"/>
    <mergeCell ref="A148:D148"/>
    <mergeCell ref="E148:F148"/>
    <mergeCell ref="K148:L148"/>
    <mergeCell ref="M148:P148"/>
    <mergeCell ref="A145:D145"/>
    <mergeCell ref="E145:F145"/>
    <mergeCell ref="K145:L145"/>
    <mergeCell ref="M145:P145"/>
    <mergeCell ref="A146:D146"/>
    <mergeCell ref="E146:F146"/>
    <mergeCell ref="K146:L146"/>
    <mergeCell ref="M146:P146"/>
    <mergeCell ref="A143:D143"/>
    <mergeCell ref="E143:F143"/>
    <mergeCell ref="K143:L143"/>
    <mergeCell ref="M143:P143"/>
    <mergeCell ref="A144:D144"/>
    <mergeCell ref="E144:F144"/>
    <mergeCell ref="K144:L144"/>
    <mergeCell ref="M144:P144"/>
    <mergeCell ref="A141:D141"/>
    <mergeCell ref="E141:F141"/>
    <mergeCell ref="K141:L141"/>
    <mergeCell ref="M141:P141"/>
    <mergeCell ref="A142:D142"/>
    <mergeCell ref="E142:F142"/>
    <mergeCell ref="K142:L142"/>
    <mergeCell ref="M142:P142"/>
    <mergeCell ref="A139:D139"/>
    <mergeCell ref="E139:F139"/>
    <mergeCell ref="K139:L139"/>
    <mergeCell ref="M139:P139"/>
    <mergeCell ref="A140:D140"/>
    <mergeCell ref="E140:F140"/>
    <mergeCell ref="K140:L140"/>
    <mergeCell ref="M140:P140"/>
    <mergeCell ref="A137:D137"/>
    <mergeCell ref="E137:F137"/>
    <mergeCell ref="K137:L137"/>
    <mergeCell ref="M137:P137"/>
    <mergeCell ref="A138:D138"/>
    <mergeCell ref="E138:F138"/>
    <mergeCell ref="K138:L138"/>
    <mergeCell ref="M138:P138"/>
    <mergeCell ref="A135:D135"/>
    <mergeCell ref="E135:F135"/>
    <mergeCell ref="K135:L135"/>
    <mergeCell ref="M135:P135"/>
    <mergeCell ref="A136:D136"/>
    <mergeCell ref="E136:F136"/>
    <mergeCell ref="K136:L136"/>
    <mergeCell ref="M136:P136"/>
    <mergeCell ref="A133:D133"/>
    <mergeCell ref="E133:F133"/>
    <mergeCell ref="K133:L133"/>
    <mergeCell ref="M133:P133"/>
    <mergeCell ref="A134:D134"/>
    <mergeCell ref="E134:F134"/>
    <mergeCell ref="K134:L134"/>
    <mergeCell ref="M134:P134"/>
    <mergeCell ref="A131:D131"/>
    <mergeCell ref="E131:F131"/>
    <mergeCell ref="K131:L131"/>
    <mergeCell ref="M131:P131"/>
    <mergeCell ref="A132:D132"/>
    <mergeCell ref="E132:F132"/>
    <mergeCell ref="K132:L132"/>
    <mergeCell ref="M132:P132"/>
    <mergeCell ref="A129:D129"/>
    <mergeCell ref="E129:F129"/>
    <mergeCell ref="K129:L129"/>
    <mergeCell ref="M129:P129"/>
    <mergeCell ref="A130:D130"/>
    <mergeCell ref="E130:F130"/>
    <mergeCell ref="K130:L130"/>
    <mergeCell ref="M130:P130"/>
    <mergeCell ref="A127:D127"/>
    <mergeCell ref="E127:F127"/>
    <mergeCell ref="K127:L127"/>
    <mergeCell ref="M127:P127"/>
    <mergeCell ref="A128:D128"/>
    <mergeCell ref="E128:F128"/>
    <mergeCell ref="K128:L128"/>
    <mergeCell ref="M128:P128"/>
    <mergeCell ref="A125:D125"/>
    <mergeCell ref="E125:F125"/>
    <mergeCell ref="K125:L125"/>
    <mergeCell ref="M125:P125"/>
    <mergeCell ref="A126:D126"/>
    <mergeCell ref="E126:F126"/>
    <mergeCell ref="K126:L126"/>
    <mergeCell ref="M126:P126"/>
    <mergeCell ref="A123:D123"/>
    <mergeCell ref="E123:F123"/>
    <mergeCell ref="K123:L123"/>
    <mergeCell ref="M123:P123"/>
    <mergeCell ref="A124:D124"/>
    <mergeCell ref="E124:F124"/>
    <mergeCell ref="K124:L124"/>
    <mergeCell ref="M124:P124"/>
    <mergeCell ref="A121:D121"/>
    <mergeCell ref="E121:F121"/>
    <mergeCell ref="K121:L121"/>
    <mergeCell ref="M121:P121"/>
    <mergeCell ref="A122:D122"/>
    <mergeCell ref="E122:F122"/>
    <mergeCell ref="K122:L122"/>
    <mergeCell ref="M122:P122"/>
    <mergeCell ref="A119:D119"/>
    <mergeCell ref="E119:F119"/>
    <mergeCell ref="K119:L119"/>
    <mergeCell ref="M119:P119"/>
    <mergeCell ref="A120:D120"/>
    <mergeCell ref="E120:F120"/>
    <mergeCell ref="K120:L120"/>
    <mergeCell ref="M120:P120"/>
    <mergeCell ref="A117:D117"/>
    <mergeCell ref="E117:F117"/>
    <mergeCell ref="K117:L117"/>
    <mergeCell ref="M117:P117"/>
    <mergeCell ref="A118:D118"/>
    <mergeCell ref="E118:F118"/>
    <mergeCell ref="K118:L118"/>
    <mergeCell ref="M118:P118"/>
    <mergeCell ref="A115:D115"/>
    <mergeCell ref="E115:F115"/>
    <mergeCell ref="K115:L115"/>
    <mergeCell ref="M115:P115"/>
    <mergeCell ref="A116:D116"/>
    <mergeCell ref="E116:F116"/>
    <mergeCell ref="K116:L116"/>
    <mergeCell ref="M116:P116"/>
    <mergeCell ref="A113:D113"/>
    <mergeCell ref="E113:F113"/>
    <mergeCell ref="K113:L113"/>
    <mergeCell ref="M113:P113"/>
    <mergeCell ref="A114:D114"/>
    <mergeCell ref="E114:F114"/>
    <mergeCell ref="K114:L114"/>
    <mergeCell ref="M114:P114"/>
    <mergeCell ref="A111:D111"/>
    <mergeCell ref="E111:F111"/>
    <mergeCell ref="K111:L111"/>
    <mergeCell ref="M111:P111"/>
    <mergeCell ref="A112:D112"/>
    <mergeCell ref="E112:F112"/>
    <mergeCell ref="K112:L112"/>
    <mergeCell ref="M112:P112"/>
    <mergeCell ref="A109:D109"/>
    <mergeCell ref="E109:F109"/>
    <mergeCell ref="K109:L109"/>
    <mergeCell ref="M109:P109"/>
    <mergeCell ref="A110:D110"/>
    <mergeCell ref="E110:F110"/>
    <mergeCell ref="K110:L110"/>
    <mergeCell ref="M110:P110"/>
    <mergeCell ref="A107:D107"/>
    <mergeCell ref="E107:F107"/>
    <mergeCell ref="K107:L107"/>
    <mergeCell ref="M107:P107"/>
    <mergeCell ref="A108:D108"/>
    <mergeCell ref="E108:F108"/>
    <mergeCell ref="K108:L108"/>
    <mergeCell ref="M108:P108"/>
    <mergeCell ref="A105:D105"/>
    <mergeCell ref="E105:F105"/>
    <mergeCell ref="K105:L105"/>
    <mergeCell ref="M105:P105"/>
    <mergeCell ref="A106:D106"/>
    <mergeCell ref="E106:F106"/>
    <mergeCell ref="K106:L106"/>
    <mergeCell ref="M106:P106"/>
    <mergeCell ref="A103:D103"/>
    <mergeCell ref="E103:F103"/>
    <mergeCell ref="K103:L103"/>
    <mergeCell ref="M103:P103"/>
    <mergeCell ref="A104:D104"/>
    <mergeCell ref="E104:F104"/>
    <mergeCell ref="K104:L104"/>
    <mergeCell ref="M104:P104"/>
    <mergeCell ref="A101:D101"/>
    <mergeCell ref="E101:F101"/>
    <mergeCell ref="K101:L101"/>
    <mergeCell ref="M101:P101"/>
    <mergeCell ref="A102:D102"/>
    <mergeCell ref="E102:F102"/>
    <mergeCell ref="K102:L102"/>
    <mergeCell ref="M102:P102"/>
    <mergeCell ref="A99:D99"/>
    <mergeCell ref="E99:F99"/>
    <mergeCell ref="K99:L99"/>
    <mergeCell ref="M99:P99"/>
    <mergeCell ref="A100:D100"/>
    <mergeCell ref="E100:F100"/>
    <mergeCell ref="K100:L100"/>
    <mergeCell ref="M100:P100"/>
    <mergeCell ref="A97:D97"/>
    <mergeCell ref="E97:F97"/>
    <mergeCell ref="K97:L97"/>
    <mergeCell ref="M97:P97"/>
    <mergeCell ref="A98:D98"/>
    <mergeCell ref="E98:F98"/>
    <mergeCell ref="K98:L98"/>
    <mergeCell ref="M98:P98"/>
    <mergeCell ref="A95:D95"/>
    <mergeCell ref="E95:F95"/>
    <mergeCell ref="K95:L95"/>
    <mergeCell ref="M95:P95"/>
    <mergeCell ref="A96:D96"/>
    <mergeCell ref="E96:F96"/>
    <mergeCell ref="K96:L96"/>
    <mergeCell ref="M96:P96"/>
    <mergeCell ref="A93:D93"/>
    <mergeCell ref="E93:F93"/>
    <mergeCell ref="K93:L93"/>
    <mergeCell ref="M93:P93"/>
    <mergeCell ref="A94:D94"/>
    <mergeCell ref="E94:F94"/>
    <mergeCell ref="K94:L94"/>
    <mergeCell ref="M94:P94"/>
    <mergeCell ref="A91:D91"/>
    <mergeCell ref="E91:F91"/>
    <mergeCell ref="K91:L91"/>
    <mergeCell ref="M91:P91"/>
    <mergeCell ref="A92:D92"/>
    <mergeCell ref="E92:F92"/>
    <mergeCell ref="K92:L92"/>
    <mergeCell ref="M92:P92"/>
    <mergeCell ref="A89:D89"/>
    <mergeCell ref="E89:F89"/>
    <mergeCell ref="K89:L89"/>
    <mergeCell ref="M89:P89"/>
    <mergeCell ref="A90:D90"/>
    <mergeCell ref="E90:F90"/>
    <mergeCell ref="K90:L90"/>
    <mergeCell ref="M90:P90"/>
    <mergeCell ref="A87:D87"/>
    <mergeCell ref="E87:F87"/>
    <mergeCell ref="K87:L87"/>
    <mergeCell ref="M87:P87"/>
    <mergeCell ref="A88:D88"/>
    <mergeCell ref="E88:F88"/>
    <mergeCell ref="K88:L88"/>
    <mergeCell ref="M88:P88"/>
    <mergeCell ref="A85:D85"/>
    <mergeCell ref="E85:F85"/>
    <mergeCell ref="K85:L85"/>
    <mergeCell ref="M85:P85"/>
    <mergeCell ref="A86:D86"/>
    <mergeCell ref="E86:F86"/>
    <mergeCell ref="K86:L86"/>
    <mergeCell ref="M86:P86"/>
    <mergeCell ref="A83:D83"/>
    <mergeCell ref="E83:F83"/>
    <mergeCell ref="K83:L83"/>
    <mergeCell ref="M83:P83"/>
    <mergeCell ref="A84:D84"/>
    <mergeCell ref="E84:F84"/>
    <mergeCell ref="K84:L84"/>
    <mergeCell ref="M84:P84"/>
    <mergeCell ref="A81:D81"/>
    <mergeCell ref="E81:F81"/>
    <mergeCell ref="K81:L81"/>
    <mergeCell ref="M81:P81"/>
    <mergeCell ref="A82:D82"/>
    <mergeCell ref="E82:F82"/>
    <mergeCell ref="K82:L82"/>
    <mergeCell ref="M82:P82"/>
    <mergeCell ref="A79:D79"/>
    <mergeCell ref="E79:F79"/>
    <mergeCell ref="K79:L79"/>
    <mergeCell ref="M79:P79"/>
    <mergeCell ref="A80:D80"/>
    <mergeCell ref="E80:F80"/>
    <mergeCell ref="K80:L80"/>
    <mergeCell ref="M80:P80"/>
    <mergeCell ref="A77:D77"/>
    <mergeCell ref="E77:F77"/>
    <mergeCell ref="K77:L77"/>
    <mergeCell ref="M77:P77"/>
    <mergeCell ref="A78:D78"/>
    <mergeCell ref="E78:F78"/>
    <mergeCell ref="K78:L78"/>
    <mergeCell ref="M78:P78"/>
    <mergeCell ref="A75:D75"/>
    <mergeCell ref="E75:F75"/>
    <mergeCell ref="K75:L75"/>
    <mergeCell ref="M75:P75"/>
    <mergeCell ref="A76:D76"/>
    <mergeCell ref="E76:F76"/>
    <mergeCell ref="K76:L76"/>
    <mergeCell ref="M76:P76"/>
    <mergeCell ref="A73:D73"/>
    <mergeCell ref="E73:F73"/>
    <mergeCell ref="K73:L73"/>
    <mergeCell ref="M73:P73"/>
    <mergeCell ref="A74:D74"/>
    <mergeCell ref="E74:F74"/>
    <mergeCell ref="K74:L74"/>
    <mergeCell ref="M74:P74"/>
    <mergeCell ref="A71:D71"/>
    <mergeCell ref="E71:F71"/>
    <mergeCell ref="K71:L71"/>
    <mergeCell ref="M71:P71"/>
    <mergeCell ref="A72:D72"/>
    <mergeCell ref="E72:F72"/>
    <mergeCell ref="K72:L72"/>
    <mergeCell ref="M72:P72"/>
    <mergeCell ref="A69:D69"/>
    <mergeCell ref="E69:F69"/>
    <mergeCell ref="K69:L69"/>
    <mergeCell ref="M69:P69"/>
    <mergeCell ref="A70:D70"/>
    <mergeCell ref="E70:F70"/>
    <mergeCell ref="K70:L70"/>
    <mergeCell ref="M70:P70"/>
    <mergeCell ref="A67:D67"/>
    <mergeCell ref="E67:F67"/>
    <mergeCell ref="K67:L67"/>
    <mergeCell ref="M67:P67"/>
    <mergeCell ref="A68:D68"/>
    <mergeCell ref="E68:F68"/>
    <mergeCell ref="K68:L68"/>
    <mergeCell ref="M68:P68"/>
    <mergeCell ref="A65:D65"/>
    <mergeCell ref="E65:F65"/>
    <mergeCell ref="K65:L65"/>
    <mergeCell ref="M65:P65"/>
    <mergeCell ref="A66:D66"/>
    <mergeCell ref="E66:F66"/>
    <mergeCell ref="K66:L66"/>
    <mergeCell ref="M66:P66"/>
    <mergeCell ref="A63:D63"/>
    <mergeCell ref="E63:F63"/>
    <mergeCell ref="K63:L63"/>
    <mergeCell ref="M63:P63"/>
    <mergeCell ref="A64:D64"/>
    <mergeCell ref="E64:F64"/>
    <mergeCell ref="K64:L64"/>
    <mergeCell ref="M64:P64"/>
    <mergeCell ref="A61:D61"/>
    <mergeCell ref="E61:F61"/>
    <mergeCell ref="K61:L61"/>
    <mergeCell ref="M61:P61"/>
    <mergeCell ref="A62:D62"/>
    <mergeCell ref="E62:F62"/>
    <mergeCell ref="K62:L62"/>
    <mergeCell ref="M62:P62"/>
    <mergeCell ref="A59:D59"/>
    <mergeCell ref="E59:F59"/>
    <mergeCell ref="K59:L59"/>
    <mergeCell ref="M59:P59"/>
    <mergeCell ref="A60:D60"/>
    <mergeCell ref="E60:F60"/>
    <mergeCell ref="K60:L60"/>
    <mergeCell ref="M60:P60"/>
    <mergeCell ref="A57:D57"/>
    <mergeCell ref="E57:F57"/>
    <mergeCell ref="K57:L57"/>
    <mergeCell ref="M57:P57"/>
    <mergeCell ref="A58:D58"/>
    <mergeCell ref="E58:F58"/>
    <mergeCell ref="K58:L58"/>
    <mergeCell ref="M58:P58"/>
    <mergeCell ref="A55:D55"/>
    <mergeCell ref="E55:F55"/>
    <mergeCell ref="K55:L55"/>
    <mergeCell ref="M55:P55"/>
    <mergeCell ref="A56:D56"/>
    <mergeCell ref="E56:F56"/>
    <mergeCell ref="K56:L56"/>
    <mergeCell ref="M56:P56"/>
    <mergeCell ref="A53:D53"/>
    <mergeCell ref="E53:F53"/>
    <mergeCell ref="K53:L53"/>
    <mergeCell ref="M53:P53"/>
    <mergeCell ref="A54:D54"/>
    <mergeCell ref="E54:F54"/>
    <mergeCell ref="K54:L54"/>
    <mergeCell ref="M54:P54"/>
    <mergeCell ref="A51:D51"/>
    <mergeCell ref="E51:F51"/>
    <mergeCell ref="K51:L51"/>
    <mergeCell ref="M51:P51"/>
    <mergeCell ref="A52:D52"/>
    <mergeCell ref="E52:F52"/>
    <mergeCell ref="K52:L52"/>
    <mergeCell ref="M52:P52"/>
    <mergeCell ref="A49:D49"/>
    <mergeCell ref="E49:F49"/>
    <mergeCell ref="K49:L49"/>
    <mergeCell ref="M49:P49"/>
    <mergeCell ref="A50:D50"/>
    <mergeCell ref="E50:F50"/>
    <mergeCell ref="K50:L50"/>
    <mergeCell ref="M50:P50"/>
    <mergeCell ref="A47:D47"/>
    <mergeCell ref="E47:F47"/>
    <mergeCell ref="K47:L47"/>
    <mergeCell ref="M47:P47"/>
    <mergeCell ref="A48:D48"/>
    <mergeCell ref="E48:F48"/>
    <mergeCell ref="K48:L48"/>
    <mergeCell ref="M48:P48"/>
    <mergeCell ref="A45:D45"/>
    <mergeCell ref="E45:F45"/>
    <mergeCell ref="K45:L45"/>
    <mergeCell ref="M45:P45"/>
    <mergeCell ref="A46:D46"/>
    <mergeCell ref="E46:F46"/>
    <mergeCell ref="K46:L46"/>
    <mergeCell ref="M46:P46"/>
    <mergeCell ref="A43:D43"/>
    <mergeCell ref="E43:F43"/>
    <mergeCell ref="K43:L43"/>
    <mergeCell ref="M43:P43"/>
    <mergeCell ref="A44:D44"/>
    <mergeCell ref="E44:F44"/>
    <mergeCell ref="K44:L44"/>
    <mergeCell ref="M44:P44"/>
    <mergeCell ref="A41:D41"/>
    <mergeCell ref="E41:F41"/>
    <mergeCell ref="K41:L41"/>
    <mergeCell ref="M41:P41"/>
    <mergeCell ref="A42:D42"/>
    <mergeCell ref="E42:F42"/>
    <mergeCell ref="K42:L42"/>
    <mergeCell ref="M42:P42"/>
    <mergeCell ref="A39:D39"/>
    <mergeCell ref="E39:F39"/>
    <mergeCell ref="K39:L39"/>
    <mergeCell ref="M39:P39"/>
    <mergeCell ref="A40:D40"/>
    <mergeCell ref="E40:F40"/>
    <mergeCell ref="K40:L40"/>
    <mergeCell ref="M40:P40"/>
    <mergeCell ref="A37:D37"/>
    <mergeCell ref="E37:F37"/>
    <mergeCell ref="K37:L37"/>
    <mergeCell ref="M37:P37"/>
    <mergeCell ref="A38:D38"/>
    <mergeCell ref="E38:F38"/>
    <mergeCell ref="K38:L38"/>
    <mergeCell ref="M38:P38"/>
    <mergeCell ref="A35:D35"/>
    <mergeCell ref="E35:F35"/>
    <mergeCell ref="K35:L35"/>
    <mergeCell ref="M35:P35"/>
    <mergeCell ref="A36:D36"/>
    <mergeCell ref="E36:F36"/>
    <mergeCell ref="K36:L36"/>
    <mergeCell ref="M36:P36"/>
    <mergeCell ref="A33:D33"/>
    <mergeCell ref="E33:F33"/>
    <mergeCell ref="K33:L33"/>
    <mergeCell ref="M33:P33"/>
    <mergeCell ref="A34:D34"/>
    <mergeCell ref="E34:F34"/>
    <mergeCell ref="K34:L34"/>
    <mergeCell ref="M34:P34"/>
    <mergeCell ref="A31:D31"/>
    <mergeCell ref="E31:F31"/>
    <mergeCell ref="K31:L31"/>
    <mergeCell ref="M31:P31"/>
    <mergeCell ref="A32:D32"/>
    <mergeCell ref="E32:F32"/>
    <mergeCell ref="K32:L32"/>
    <mergeCell ref="M32:P32"/>
    <mergeCell ref="A29:D29"/>
    <mergeCell ref="E29:F29"/>
    <mergeCell ref="K29:L29"/>
    <mergeCell ref="M29:P29"/>
    <mergeCell ref="A30:D30"/>
    <mergeCell ref="E30:F30"/>
    <mergeCell ref="K30:L30"/>
    <mergeCell ref="M30:P30"/>
    <mergeCell ref="A27:D27"/>
    <mergeCell ref="E27:F27"/>
    <mergeCell ref="K27:L27"/>
    <mergeCell ref="M27:P27"/>
    <mergeCell ref="A28:D28"/>
    <mergeCell ref="E28:F28"/>
    <mergeCell ref="K28:L28"/>
    <mergeCell ref="M28:P28"/>
    <mergeCell ref="A25:D25"/>
    <mergeCell ref="E25:F25"/>
    <mergeCell ref="K25:L25"/>
    <mergeCell ref="M25:P25"/>
    <mergeCell ref="A26:D26"/>
    <mergeCell ref="E26:F26"/>
    <mergeCell ref="K26:L26"/>
    <mergeCell ref="M26:P26"/>
    <mergeCell ref="A23:D23"/>
    <mergeCell ref="E23:F23"/>
    <mergeCell ref="K23:L23"/>
    <mergeCell ref="M23:P23"/>
    <mergeCell ref="A24:D24"/>
    <mergeCell ref="E24:F24"/>
    <mergeCell ref="K24:L24"/>
    <mergeCell ref="M24:P24"/>
    <mergeCell ref="A21:D21"/>
    <mergeCell ref="E21:F21"/>
    <mergeCell ref="K21:L21"/>
    <mergeCell ref="M21:P21"/>
    <mergeCell ref="A22:D22"/>
    <mergeCell ref="E22:F22"/>
    <mergeCell ref="K22:L22"/>
    <mergeCell ref="M22:P22"/>
    <mergeCell ref="A19:D19"/>
    <mergeCell ref="E19:F19"/>
    <mergeCell ref="K19:L19"/>
    <mergeCell ref="M19:P19"/>
    <mergeCell ref="A20:D20"/>
    <mergeCell ref="E20:F20"/>
    <mergeCell ref="K20:L20"/>
    <mergeCell ref="M20:P20"/>
    <mergeCell ref="A17:D17"/>
    <mergeCell ref="E17:F17"/>
    <mergeCell ref="K17:L17"/>
    <mergeCell ref="M17:P17"/>
    <mergeCell ref="A18:D18"/>
    <mergeCell ref="E18:F18"/>
    <mergeCell ref="K18:L18"/>
    <mergeCell ref="M18:P18"/>
    <mergeCell ref="A15:D15"/>
    <mergeCell ref="E15:F15"/>
    <mergeCell ref="K15:L15"/>
    <mergeCell ref="M15:P15"/>
    <mergeCell ref="A16:D16"/>
    <mergeCell ref="E16:F16"/>
    <mergeCell ref="K16:L16"/>
    <mergeCell ref="M16:P16"/>
    <mergeCell ref="A13:D13"/>
    <mergeCell ref="E13:F13"/>
    <mergeCell ref="K13:L13"/>
    <mergeCell ref="M13:P13"/>
    <mergeCell ref="A14:D14"/>
    <mergeCell ref="E14:F14"/>
    <mergeCell ref="K14:L14"/>
    <mergeCell ref="M14:P14"/>
    <mergeCell ref="A11:D11"/>
    <mergeCell ref="E11:F11"/>
    <mergeCell ref="K11:L11"/>
    <mergeCell ref="M11:P11"/>
    <mergeCell ref="A12:D12"/>
    <mergeCell ref="E12:F12"/>
    <mergeCell ref="K12:L12"/>
    <mergeCell ref="M12:P12"/>
    <mergeCell ref="A9:D9"/>
    <mergeCell ref="E9:F9"/>
    <mergeCell ref="K9:L9"/>
    <mergeCell ref="M9:P9"/>
    <mergeCell ref="A10:D10"/>
    <mergeCell ref="E10:F10"/>
    <mergeCell ref="K10:L10"/>
    <mergeCell ref="M10:P10"/>
    <mergeCell ref="A8:D8"/>
    <mergeCell ref="E8:F8"/>
    <mergeCell ref="K8:L8"/>
    <mergeCell ref="M8:P8"/>
    <mergeCell ref="A5:D5"/>
    <mergeCell ref="E5:F5"/>
    <mergeCell ref="K5:L5"/>
    <mergeCell ref="M5:P5"/>
    <mergeCell ref="A6:D6"/>
    <mergeCell ref="E6:F6"/>
    <mergeCell ref="K6:L6"/>
    <mergeCell ref="M6:P6"/>
    <mergeCell ref="A3:D3"/>
    <mergeCell ref="E3:F3"/>
    <mergeCell ref="K3:L3"/>
    <mergeCell ref="M3:P3"/>
    <mergeCell ref="A4:D4"/>
    <mergeCell ref="E4:F4"/>
    <mergeCell ref="K4:L4"/>
    <mergeCell ref="M4:P4"/>
    <mergeCell ref="A7:D7"/>
    <mergeCell ref="E7:F7"/>
    <mergeCell ref="K7:L7"/>
    <mergeCell ref="M7:P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D10" sqref="D10"/>
    </sheetView>
  </sheetViews>
  <sheetFormatPr defaultRowHeight="15" x14ac:dyDescent="0.25"/>
  <cols>
    <col min="1" max="1" width="28" customWidth="1"/>
    <col min="2" max="2" width="13.85546875" bestFit="1" customWidth="1"/>
    <col min="3" max="3" width="13.85546875" customWidth="1"/>
    <col min="4" max="4" width="12.140625" bestFit="1" customWidth="1"/>
    <col min="5" max="5" width="11" bestFit="1" customWidth="1"/>
    <col min="6" max="6" width="11.140625" bestFit="1" customWidth="1"/>
    <col min="7" max="7" width="13.7109375" customWidth="1"/>
  </cols>
  <sheetData>
    <row r="1" spans="1:12" ht="15.75" x14ac:dyDescent="0.25">
      <c r="B1" s="181" t="s">
        <v>55</v>
      </c>
      <c r="C1" s="181"/>
      <c r="D1" s="181"/>
      <c r="E1" s="181"/>
      <c r="F1" s="181"/>
      <c r="G1" s="181"/>
      <c r="H1" s="181"/>
      <c r="I1" s="181"/>
      <c r="J1" s="181"/>
      <c r="K1" s="181"/>
      <c r="L1" s="181"/>
    </row>
    <row r="3" spans="1:12" ht="47.25" x14ac:dyDescent="0.25">
      <c r="A3" s="22" t="s">
        <v>56</v>
      </c>
      <c r="B3" s="23" t="s">
        <v>57</v>
      </c>
      <c r="C3" s="23" t="s">
        <v>68</v>
      </c>
      <c r="D3" s="23" t="s">
        <v>58</v>
      </c>
      <c r="E3" s="23" t="s">
        <v>59</v>
      </c>
      <c r="F3" s="23" t="s">
        <v>60</v>
      </c>
      <c r="G3" s="24" t="s">
        <v>61</v>
      </c>
    </row>
    <row r="4" spans="1:12" ht="15.75" x14ac:dyDescent="0.25">
      <c r="A4" s="25" t="s">
        <v>62</v>
      </c>
      <c r="B4" s="26">
        <v>2505202</v>
      </c>
      <c r="C4" s="34"/>
      <c r="D4" s="27"/>
      <c r="E4" s="27"/>
      <c r="F4" s="27"/>
      <c r="G4" s="28">
        <f>Table98[[#This Row],[Ndarjet Buxhetore Nr: 10/L-001]]+Table98[[#This Row],[Fondi 22]]+Table98[[#This Row],[49 - BE - Bashkimi Evropian]]+Table98[[#This Row],[Grante të mbetura]]+Table98[[#This Row],[93 - Këshilli i Evropës]]</f>
        <v>2505202</v>
      </c>
    </row>
    <row r="5" spans="1:12" ht="15.75" x14ac:dyDescent="0.25">
      <c r="A5" s="25" t="s">
        <v>63</v>
      </c>
      <c r="B5" s="26">
        <v>571000</v>
      </c>
      <c r="C5" s="26">
        <v>77411.960000000006</v>
      </c>
      <c r="D5" s="29">
        <v>34410.980000000003</v>
      </c>
      <c r="E5" s="29">
        <v>0.5</v>
      </c>
      <c r="F5" s="29">
        <v>1101.68</v>
      </c>
      <c r="G5" s="28">
        <f>Table98[[#This Row],[Ndarjet Buxhetore Nr: 10/L-001]]+Table98[[#This Row],[Fondi 22]]+Table98[[#This Row],[49 - BE - Bashkimi Evropian]]+Table98[[#This Row],[Grante të mbetura]]+Table98[[#This Row],[93 - Këshilli i Evropës]]</f>
        <v>683925.12</v>
      </c>
    </row>
    <row r="6" spans="1:12" ht="15.75" x14ac:dyDescent="0.25">
      <c r="A6" s="25" t="s">
        <v>64</v>
      </c>
      <c r="B6" s="29">
        <v>111000</v>
      </c>
      <c r="C6" s="26">
        <v>27023.23</v>
      </c>
      <c r="D6" s="27"/>
      <c r="E6" s="27"/>
      <c r="F6" s="29"/>
      <c r="G6" s="28">
        <f>Table98[[#This Row],[Ndarjet Buxhetore Nr: 10/L-001]]+Table98[[#This Row],[Fondi 22]]+Table98[[#This Row],[49 - BE - Bashkimi Evropian]]+Table98[[#This Row],[Grante të mbetura]]+Table98[[#This Row],[93 - Këshilli i Evropës]]</f>
        <v>138023.23000000001</v>
      </c>
    </row>
    <row r="7" spans="1:12" ht="15.75" x14ac:dyDescent="0.25">
      <c r="A7" s="25" t="s">
        <v>65</v>
      </c>
      <c r="B7" s="29">
        <v>185000</v>
      </c>
      <c r="C7" s="29">
        <v>30000</v>
      </c>
      <c r="D7" s="29">
        <v>25089</v>
      </c>
      <c r="E7" s="27"/>
      <c r="F7" s="29"/>
      <c r="G7" s="28">
        <f>Table98[[#This Row],[Ndarjet Buxhetore Nr: 10/L-001]]+Table98[[#This Row],[Fondi 22]]+Table98[[#This Row],[49 - BE - Bashkimi Evropian]]+Table98[[#This Row],[Grante të mbetura]]+Table98[[#This Row],[93 - Këshilli i Evropës]]</f>
        <v>240089</v>
      </c>
    </row>
    <row r="8" spans="1:12" ht="15.75" x14ac:dyDescent="0.25">
      <c r="A8" s="25" t="s">
        <v>66</v>
      </c>
      <c r="B8" s="26">
        <v>862480</v>
      </c>
      <c r="C8" s="29">
        <v>445748.94</v>
      </c>
      <c r="D8" s="29">
        <v>82404</v>
      </c>
      <c r="E8" s="29">
        <v>113.18</v>
      </c>
      <c r="F8" s="29">
        <v>0</v>
      </c>
      <c r="G8" s="28">
        <f>Table98[[#This Row],[Ndarjet Buxhetore Nr: 10/L-001]]+Table98[[#This Row],[Fondi 22]]+Table98[[#This Row],[49 - BE - Bashkimi Evropian]]+Table98[[#This Row],[Grante të mbetura]]+Table98[[#This Row],[93 - Këshilli i Evropës]]</f>
        <v>1390746.1199999999</v>
      </c>
    </row>
    <row r="9" spans="1:12" ht="15.75" x14ac:dyDescent="0.25">
      <c r="A9" s="25" t="s">
        <v>67</v>
      </c>
      <c r="B9" s="29">
        <v>0</v>
      </c>
      <c r="C9" s="29"/>
      <c r="D9" s="29"/>
      <c r="E9" s="27"/>
      <c r="F9" s="30"/>
      <c r="G9" s="28">
        <f>Table98[[#This Row],[Ndarjet Buxhetore Nr: 10/L-001]]+Table98[[#This Row],[Fondi 22]]+Table98[[#This Row],[49 - BE - Bashkimi Evropian]]+Table98[[#This Row],[Grante të mbetura]]+Table98[[#This Row],[93 - Këshilli i Evropës]]</f>
        <v>0</v>
      </c>
    </row>
    <row r="10" spans="1:12" ht="15.75" x14ac:dyDescent="0.25">
      <c r="A10" s="31" t="s">
        <v>61</v>
      </c>
      <c r="B10" s="32">
        <f>SUM(B4:B8)</f>
        <v>4234682</v>
      </c>
      <c r="C10" s="32">
        <f>SUM(C4:C8)</f>
        <v>580184.13</v>
      </c>
      <c r="D10" s="33">
        <f>SUM(D4:D9)</f>
        <v>141903.98000000001</v>
      </c>
      <c r="E10" s="33">
        <f>SUM(E4:E8)</f>
        <v>113.68</v>
      </c>
      <c r="F10" s="33">
        <f>SUM(F4:F8)</f>
        <v>1101.68</v>
      </c>
      <c r="G10" s="28">
        <f>Table98[[#This Row],[Ndarjet Buxhetore Nr: 10/L-001]]+Table98[[#This Row],[Fondi 22]]+Table98[[#This Row],[49 - BE - Bashkimi Evropian]]+Table98[[#This Row],[Grante të mbetura]]+Table98[[#This Row],[93 - Këshilli i Evropës]]</f>
        <v>4957985.47</v>
      </c>
    </row>
  </sheetData>
  <mergeCells count="1">
    <mergeCell ref="B1:L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28" workbookViewId="0">
      <selection activeCell="J9" sqref="J9"/>
    </sheetView>
  </sheetViews>
  <sheetFormatPr defaultRowHeight="15" x14ac:dyDescent="0.25"/>
  <cols>
    <col min="3" max="3" width="41.28515625" bestFit="1" customWidth="1"/>
    <col min="4" max="5" width="15.7109375" bestFit="1" customWidth="1"/>
    <col min="6" max="6" width="17.140625" customWidth="1"/>
  </cols>
  <sheetData>
    <row r="1" spans="1:6" x14ac:dyDescent="0.25">
      <c r="C1" s="17" t="s">
        <v>126</v>
      </c>
    </row>
    <row r="3" spans="1:6" ht="30" x14ac:dyDescent="0.25">
      <c r="A3" s="36" t="s">
        <v>69</v>
      </c>
      <c r="B3" s="36" t="s">
        <v>70</v>
      </c>
      <c r="C3" s="37" t="s">
        <v>7</v>
      </c>
      <c r="D3" s="36" t="s">
        <v>122</v>
      </c>
      <c r="E3" s="36" t="s">
        <v>71</v>
      </c>
      <c r="F3" s="36" t="s">
        <v>123</v>
      </c>
    </row>
    <row r="4" spans="1:6" x14ac:dyDescent="0.25">
      <c r="A4" s="39">
        <v>1</v>
      </c>
      <c r="B4" s="38">
        <v>50013</v>
      </c>
      <c r="C4" s="39" t="s">
        <v>72</v>
      </c>
      <c r="D4" s="40">
        <v>35</v>
      </c>
      <c r="E4" s="40">
        <v>37.5</v>
      </c>
      <c r="F4" s="44">
        <f t="shared" ref="F4:F9" si="0">D4-E4</f>
        <v>-2.5</v>
      </c>
    </row>
    <row r="5" spans="1:6" x14ac:dyDescent="0.25">
      <c r="A5" s="39">
        <v>2</v>
      </c>
      <c r="B5" s="38">
        <v>50014</v>
      </c>
      <c r="C5" s="39" t="s">
        <v>73</v>
      </c>
      <c r="D5" s="40">
        <v>11</v>
      </c>
      <c r="E5" s="40">
        <v>50</v>
      </c>
      <c r="F5" s="45">
        <f t="shared" si="0"/>
        <v>-39</v>
      </c>
    </row>
    <row r="6" spans="1:6" x14ac:dyDescent="0.25">
      <c r="A6" s="39">
        <v>3</v>
      </c>
      <c r="B6" s="38">
        <v>50015</v>
      </c>
      <c r="C6" s="39" t="s">
        <v>74</v>
      </c>
      <c r="D6" s="40">
        <v>51.5</v>
      </c>
      <c r="E6" s="40">
        <v>6</v>
      </c>
      <c r="F6" s="45">
        <f t="shared" si="0"/>
        <v>45.5</v>
      </c>
    </row>
    <row r="7" spans="1:6" x14ac:dyDescent="0.25">
      <c r="A7" s="39">
        <v>4</v>
      </c>
      <c r="B7" s="38">
        <v>50016</v>
      </c>
      <c r="C7" s="39" t="s">
        <v>75</v>
      </c>
      <c r="D7" s="40">
        <v>404</v>
      </c>
      <c r="E7" s="40">
        <v>1059</v>
      </c>
      <c r="F7" s="45">
        <f t="shared" si="0"/>
        <v>-655</v>
      </c>
    </row>
    <row r="8" spans="1:6" x14ac:dyDescent="0.25">
      <c r="A8" s="39">
        <v>5</v>
      </c>
      <c r="B8" s="38">
        <v>50017</v>
      </c>
      <c r="C8" s="39" t="s">
        <v>76</v>
      </c>
      <c r="D8" s="40">
        <v>2.5</v>
      </c>
      <c r="E8" s="40">
        <v>13</v>
      </c>
      <c r="F8" s="45">
        <f t="shared" si="0"/>
        <v>-10.5</v>
      </c>
    </row>
    <row r="9" spans="1:6" x14ac:dyDescent="0.25">
      <c r="A9" s="39">
        <v>6</v>
      </c>
      <c r="B9" s="38">
        <v>50019</v>
      </c>
      <c r="C9" s="39" t="s">
        <v>77</v>
      </c>
      <c r="D9" s="40">
        <v>340</v>
      </c>
      <c r="E9" s="40">
        <v>301</v>
      </c>
      <c r="F9" s="45">
        <f t="shared" si="0"/>
        <v>39</v>
      </c>
    </row>
    <row r="10" spans="1:6" x14ac:dyDescent="0.25">
      <c r="A10" s="37" t="s">
        <v>78</v>
      </c>
      <c r="B10" s="36">
        <v>163</v>
      </c>
      <c r="C10" s="37" t="s">
        <v>79</v>
      </c>
      <c r="D10" s="41">
        <f>SUM(D4:D9)</f>
        <v>844</v>
      </c>
      <c r="E10" s="41">
        <f>SUM(E4:E9)</f>
        <v>1466.5</v>
      </c>
      <c r="F10" s="46">
        <f>D10-E10</f>
        <v>-622.5</v>
      </c>
    </row>
    <row r="11" spans="1:6" x14ac:dyDescent="0.25">
      <c r="A11" s="39">
        <v>7</v>
      </c>
      <c r="B11" s="38">
        <v>40110</v>
      </c>
      <c r="C11" s="39" t="s">
        <v>80</v>
      </c>
      <c r="D11" s="40">
        <v>10935.93</v>
      </c>
      <c r="E11" s="40">
        <v>50529.2</v>
      </c>
      <c r="F11" s="45">
        <f>D11-E11</f>
        <v>-39593.269999999997</v>
      </c>
    </row>
    <row r="12" spans="1:6" x14ac:dyDescent="0.25">
      <c r="A12" s="39">
        <v>8</v>
      </c>
      <c r="B12" s="38">
        <v>50001</v>
      </c>
      <c r="C12" s="39" t="s">
        <v>81</v>
      </c>
      <c r="D12" s="40">
        <v>7740</v>
      </c>
      <c r="E12" s="40">
        <v>11730</v>
      </c>
      <c r="F12" s="45">
        <f t="shared" ref="F12:F51" si="1">D12-E12</f>
        <v>-3990</v>
      </c>
    </row>
    <row r="13" spans="1:6" x14ac:dyDescent="0.25">
      <c r="A13" s="37" t="s">
        <v>82</v>
      </c>
      <c r="B13" s="36">
        <v>175</v>
      </c>
      <c r="C13" s="37" t="s">
        <v>83</v>
      </c>
      <c r="D13" s="41">
        <f>D11+D12</f>
        <v>18675.93</v>
      </c>
      <c r="E13" s="41">
        <f>E11+E12</f>
        <v>62259.199999999997</v>
      </c>
      <c r="F13" s="46">
        <f t="shared" si="1"/>
        <v>-43583.27</v>
      </c>
    </row>
    <row r="14" spans="1:6" x14ac:dyDescent="0.25">
      <c r="A14" s="39">
        <v>9</v>
      </c>
      <c r="B14" s="38">
        <v>50019</v>
      </c>
      <c r="C14" s="39" t="s">
        <v>84</v>
      </c>
      <c r="D14" s="40">
        <v>2432</v>
      </c>
      <c r="E14" s="40">
        <v>1267.05</v>
      </c>
      <c r="F14" s="45">
        <f t="shared" si="1"/>
        <v>1164.95</v>
      </c>
    </row>
    <row r="15" spans="1:6" x14ac:dyDescent="0.25">
      <c r="A15" s="39">
        <v>10</v>
      </c>
      <c r="B15" s="38">
        <v>50029</v>
      </c>
      <c r="C15" s="39" t="s">
        <v>85</v>
      </c>
      <c r="D15" s="40">
        <v>400</v>
      </c>
      <c r="E15" s="40">
        <v>665</v>
      </c>
      <c r="F15" s="45">
        <f t="shared" si="1"/>
        <v>-265</v>
      </c>
    </row>
    <row r="16" spans="1:6" ht="30" x14ac:dyDescent="0.25">
      <c r="A16" s="39">
        <v>11</v>
      </c>
      <c r="B16" s="38">
        <v>50208</v>
      </c>
      <c r="C16" s="38" t="s">
        <v>86</v>
      </c>
      <c r="D16" s="40">
        <v>0</v>
      </c>
      <c r="E16" s="40"/>
      <c r="F16" s="45">
        <f t="shared" si="1"/>
        <v>0</v>
      </c>
    </row>
    <row r="17" spans="1:6" ht="30" x14ac:dyDescent="0.25">
      <c r="A17" s="39">
        <v>12</v>
      </c>
      <c r="B17" s="38">
        <v>50212</v>
      </c>
      <c r="C17" s="38" t="s">
        <v>87</v>
      </c>
      <c r="D17" s="40">
        <v>0</v>
      </c>
      <c r="E17" s="40">
        <v>2279.6999999999998</v>
      </c>
      <c r="F17" s="45">
        <f t="shared" si="1"/>
        <v>-2279.6999999999998</v>
      </c>
    </row>
    <row r="18" spans="1:6" x14ac:dyDescent="0.25">
      <c r="A18" s="39">
        <v>13</v>
      </c>
      <c r="B18" s="38">
        <v>50405</v>
      </c>
      <c r="C18" s="39" t="s">
        <v>88</v>
      </c>
      <c r="D18" s="40">
        <v>0</v>
      </c>
      <c r="E18" s="40">
        <v>1860</v>
      </c>
      <c r="F18" s="45">
        <f t="shared" si="1"/>
        <v>-1860</v>
      </c>
    </row>
    <row r="19" spans="1:6" x14ac:dyDescent="0.25">
      <c r="A19" s="39">
        <v>14</v>
      </c>
      <c r="B19" s="38">
        <v>50107</v>
      </c>
      <c r="C19" s="39" t="s">
        <v>89</v>
      </c>
      <c r="D19" s="40">
        <v>0</v>
      </c>
      <c r="E19" s="40">
        <v>1574.9</v>
      </c>
      <c r="F19" s="45">
        <f t="shared" si="1"/>
        <v>-1574.9</v>
      </c>
    </row>
    <row r="20" spans="1:6" x14ac:dyDescent="0.25">
      <c r="A20" s="37" t="s">
        <v>90</v>
      </c>
      <c r="B20" s="36">
        <v>180</v>
      </c>
      <c r="C20" s="37" t="s">
        <v>91</v>
      </c>
      <c r="D20" s="41">
        <f>SUM(D14:D19)</f>
        <v>2832</v>
      </c>
      <c r="E20" s="41">
        <f>SUM(E14:E19)</f>
        <v>7646.65</v>
      </c>
      <c r="F20" s="46">
        <f t="shared" si="1"/>
        <v>-4814.6499999999996</v>
      </c>
    </row>
    <row r="21" spans="1:6" x14ac:dyDescent="0.25">
      <c r="A21" s="39">
        <v>15</v>
      </c>
      <c r="B21" s="38">
        <v>50012</v>
      </c>
      <c r="C21" s="39" t="s">
        <v>92</v>
      </c>
      <c r="D21" s="40">
        <v>0</v>
      </c>
      <c r="E21" s="40">
        <v>0</v>
      </c>
      <c r="F21" s="45">
        <f t="shared" si="1"/>
        <v>0</v>
      </c>
    </row>
    <row r="22" spans="1:6" x14ac:dyDescent="0.25">
      <c r="A22" s="39">
        <v>16</v>
      </c>
      <c r="B22" s="38">
        <v>50405</v>
      </c>
      <c r="C22" s="39" t="s">
        <v>88</v>
      </c>
      <c r="D22" s="40">
        <v>0</v>
      </c>
      <c r="E22" s="40">
        <v>0</v>
      </c>
      <c r="F22" s="45">
        <f t="shared" si="1"/>
        <v>0</v>
      </c>
    </row>
    <row r="23" spans="1:6" x14ac:dyDescent="0.25">
      <c r="A23" s="39">
        <v>17</v>
      </c>
      <c r="B23" s="38">
        <v>50107</v>
      </c>
      <c r="C23" s="39" t="s">
        <v>93</v>
      </c>
      <c r="D23" s="40">
        <v>0</v>
      </c>
      <c r="E23" s="40">
        <v>0</v>
      </c>
      <c r="F23" s="45">
        <f t="shared" si="1"/>
        <v>0</v>
      </c>
    </row>
    <row r="24" spans="1:6" x14ac:dyDescent="0.25">
      <c r="A24" s="37" t="s">
        <v>94</v>
      </c>
      <c r="B24" s="36">
        <v>470</v>
      </c>
      <c r="C24" s="37" t="s">
        <v>95</v>
      </c>
      <c r="D24" s="41">
        <v>0</v>
      </c>
      <c r="E24" s="41">
        <f>SUM(E21:E23)</f>
        <v>0</v>
      </c>
      <c r="F24" s="46">
        <f t="shared" si="1"/>
        <v>0</v>
      </c>
    </row>
    <row r="25" spans="1:6" x14ac:dyDescent="0.25">
      <c r="A25" s="39">
        <v>18</v>
      </c>
      <c r="B25" s="38">
        <v>50029</v>
      </c>
      <c r="C25" s="39" t="s">
        <v>85</v>
      </c>
      <c r="D25" s="40">
        <v>65102.559999999998</v>
      </c>
      <c r="E25" s="40">
        <v>73439.8</v>
      </c>
      <c r="F25" s="45">
        <f t="shared" si="1"/>
        <v>-8337.2400000000052</v>
      </c>
    </row>
    <row r="26" spans="1:6" x14ac:dyDescent="0.25">
      <c r="A26" s="39">
        <v>19</v>
      </c>
      <c r="B26" s="38">
        <v>50104</v>
      </c>
      <c r="C26" s="39" t="s">
        <v>96</v>
      </c>
      <c r="D26" s="40">
        <v>0</v>
      </c>
      <c r="E26" s="40">
        <v>0</v>
      </c>
      <c r="F26" s="45">
        <f t="shared" si="1"/>
        <v>0</v>
      </c>
    </row>
    <row r="27" spans="1:6" x14ac:dyDescent="0.25">
      <c r="A27" s="39">
        <v>20</v>
      </c>
      <c r="B27" s="38">
        <v>50205</v>
      </c>
      <c r="C27" s="39" t="s">
        <v>97</v>
      </c>
      <c r="D27" s="40">
        <v>0</v>
      </c>
      <c r="E27" s="40">
        <v>20</v>
      </c>
      <c r="F27" s="45">
        <f t="shared" si="1"/>
        <v>-20</v>
      </c>
    </row>
    <row r="28" spans="1:6" x14ac:dyDescent="0.25">
      <c r="A28" s="37" t="s">
        <v>98</v>
      </c>
      <c r="B28" s="36">
        <v>480</v>
      </c>
      <c r="C28" s="37" t="s">
        <v>99</v>
      </c>
      <c r="D28" s="41">
        <f>SUM(D25:D27)</f>
        <v>65102.559999999998</v>
      </c>
      <c r="E28" s="41">
        <f>SUM(E25:E27)</f>
        <v>73459.8</v>
      </c>
      <c r="F28" s="46">
        <f t="shared" si="1"/>
        <v>-8357.2400000000052</v>
      </c>
    </row>
    <row r="29" spans="1:6" x14ac:dyDescent="0.25">
      <c r="A29" s="39">
        <v>21</v>
      </c>
      <c r="B29" s="38">
        <v>50009</v>
      </c>
      <c r="C29" s="39" t="s">
        <v>100</v>
      </c>
      <c r="D29" s="40">
        <v>20</v>
      </c>
      <c r="E29" s="40">
        <v>112.07</v>
      </c>
      <c r="F29" s="45">
        <f t="shared" si="1"/>
        <v>-92.07</v>
      </c>
    </row>
    <row r="30" spans="1:6" x14ac:dyDescent="0.25">
      <c r="A30" s="39">
        <v>22</v>
      </c>
      <c r="B30" s="38">
        <v>50011</v>
      </c>
      <c r="C30" s="39" t="s">
        <v>101</v>
      </c>
      <c r="D30" s="40">
        <v>1410</v>
      </c>
      <c r="E30" s="40">
        <v>1990</v>
      </c>
      <c r="F30" s="45">
        <f t="shared" si="1"/>
        <v>-580</v>
      </c>
    </row>
    <row r="31" spans="1:6" x14ac:dyDescent="0.25">
      <c r="A31" s="39">
        <v>23</v>
      </c>
      <c r="B31" s="38">
        <v>50026</v>
      </c>
      <c r="C31" s="39" t="s">
        <v>102</v>
      </c>
      <c r="D31" s="40">
        <v>635.95000000000005</v>
      </c>
      <c r="E31" s="40">
        <v>635.36</v>
      </c>
      <c r="F31" s="45">
        <f t="shared" si="1"/>
        <v>0.59000000000003183</v>
      </c>
    </row>
    <row r="32" spans="1:6" x14ac:dyDescent="0.25">
      <c r="A32" s="39">
        <v>24</v>
      </c>
      <c r="B32" s="38">
        <v>50012</v>
      </c>
      <c r="C32" s="39" t="s">
        <v>103</v>
      </c>
      <c r="D32" s="40">
        <v>15.5</v>
      </c>
      <c r="E32" s="40">
        <v>908571.71</v>
      </c>
      <c r="F32" s="45">
        <f t="shared" si="1"/>
        <v>-908556.21</v>
      </c>
    </row>
    <row r="33" spans="1:8" x14ac:dyDescent="0.25">
      <c r="A33" s="39">
        <v>25</v>
      </c>
      <c r="B33" s="38">
        <v>50405</v>
      </c>
      <c r="C33" s="39" t="s">
        <v>88</v>
      </c>
      <c r="D33" s="40">
        <v>782.28</v>
      </c>
      <c r="E33" s="40">
        <v>927.36</v>
      </c>
      <c r="F33" s="45">
        <f t="shared" si="1"/>
        <v>-145.08000000000004</v>
      </c>
    </row>
    <row r="34" spans="1:8" x14ac:dyDescent="0.25">
      <c r="A34" s="39">
        <v>26</v>
      </c>
      <c r="B34" s="38">
        <v>50019</v>
      </c>
      <c r="C34" s="39" t="s">
        <v>77</v>
      </c>
      <c r="D34" s="40">
        <v>854</v>
      </c>
      <c r="E34" s="40">
        <v>2150</v>
      </c>
      <c r="F34" s="45">
        <f t="shared" si="1"/>
        <v>-1296</v>
      </c>
    </row>
    <row r="35" spans="1:8" x14ac:dyDescent="0.25">
      <c r="A35" s="39">
        <v>27</v>
      </c>
      <c r="B35" s="38">
        <v>50504</v>
      </c>
      <c r="C35" s="47" t="s">
        <v>125</v>
      </c>
      <c r="D35" s="40">
        <v>150</v>
      </c>
      <c r="E35" s="40">
        <v>0</v>
      </c>
      <c r="F35" s="45">
        <f t="shared" si="1"/>
        <v>150</v>
      </c>
    </row>
    <row r="36" spans="1:8" x14ac:dyDescent="0.25">
      <c r="A36" s="39">
        <v>28</v>
      </c>
      <c r="B36" s="38">
        <v>50032</v>
      </c>
      <c r="C36" s="47" t="s">
        <v>124</v>
      </c>
      <c r="D36" s="40">
        <v>647</v>
      </c>
      <c r="E36" s="40">
        <v>0</v>
      </c>
      <c r="F36" s="45">
        <f t="shared" si="1"/>
        <v>647</v>
      </c>
    </row>
    <row r="37" spans="1:8" x14ac:dyDescent="0.25">
      <c r="A37" s="37" t="s">
        <v>104</v>
      </c>
      <c r="B37" s="36">
        <v>660</v>
      </c>
      <c r="C37" s="37" t="s">
        <v>105</v>
      </c>
      <c r="D37" s="41">
        <f>SUM(D29:D36)</f>
        <v>4514.7299999999996</v>
      </c>
      <c r="E37" s="41">
        <f>SUM(E29:E36)</f>
        <v>914386.5</v>
      </c>
      <c r="F37" s="46">
        <f t="shared" si="1"/>
        <v>-909871.77</v>
      </c>
    </row>
    <row r="38" spans="1:8" x14ac:dyDescent="0.25">
      <c r="A38" s="39">
        <v>29</v>
      </c>
      <c r="B38" s="38">
        <v>50409</v>
      </c>
      <c r="C38" s="39" t="s">
        <v>106</v>
      </c>
      <c r="D38" s="40">
        <v>6480</v>
      </c>
      <c r="E38" s="40">
        <v>8500</v>
      </c>
      <c r="F38" s="45">
        <f t="shared" si="1"/>
        <v>-2020</v>
      </c>
    </row>
    <row r="39" spans="1:8" x14ac:dyDescent="0.25">
      <c r="A39" s="37" t="s">
        <v>107</v>
      </c>
      <c r="B39" s="36">
        <v>920</v>
      </c>
      <c r="C39" s="37" t="s">
        <v>108</v>
      </c>
      <c r="D39" s="41">
        <f>D38</f>
        <v>6480</v>
      </c>
      <c r="E39" s="41">
        <f>E38</f>
        <v>8500</v>
      </c>
      <c r="F39" s="46">
        <f t="shared" si="1"/>
        <v>-2020</v>
      </c>
    </row>
    <row r="40" spans="1:8" x14ac:dyDescent="0.25">
      <c r="A40" s="39">
        <v>30</v>
      </c>
      <c r="B40" s="38">
        <v>50019</v>
      </c>
      <c r="C40" s="39" t="s">
        <v>109</v>
      </c>
      <c r="D40" s="40">
        <v>73</v>
      </c>
      <c r="E40" s="40">
        <v>147</v>
      </c>
      <c r="F40" s="45">
        <f t="shared" si="1"/>
        <v>-74</v>
      </c>
    </row>
    <row r="41" spans="1:8" x14ac:dyDescent="0.25">
      <c r="A41" s="39">
        <v>31</v>
      </c>
      <c r="B41" s="38">
        <v>50409</v>
      </c>
      <c r="C41" s="39" t="s">
        <v>110</v>
      </c>
      <c r="D41" s="40">
        <v>2378.4</v>
      </c>
      <c r="E41" s="40">
        <v>4018.95</v>
      </c>
      <c r="F41" s="45">
        <f t="shared" si="1"/>
        <v>-1640.5499999999997</v>
      </c>
    </row>
    <row r="42" spans="1:8" x14ac:dyDescent="0.25">
      <c r="A42" s="39">
        <v>32</v>
      </c>
      <c r="B42" s="38">
        <v>50024</v>
      </c>
      <c r="C42" s="39" t="s">
        <v>111</v>
      </c>
      <c r="D42" s="40">
        <v>555</v>
      </c>
      <c r="E42" s="40">
        <v>1035</v>
      </c>
      <c r="F42" s="45">
        <f t="shared" si="1"/>
        <v>-480</v>
      </c>
    </row>
    <row r="43" spans="1:8" x14ac:dyDescent="0.25">
      <c r="A43" s="37" t="s">
        <v>112</v>
      </c>
      <c r="B43" s="36">
        <v>730</v>
      </c>
      <c r="C43" s="37" t="s">
        <v>113</v>
      </c>
      <c r="D43" s="41">
        <f>SUM(D40:D42)</f>
        <v>3006.4</v>
      </c>
      <c r="E43" s="41">
        <f>SUM(E40:E42)</f>
        <v>5200.95</v>
      </c>
      <c r="F43" s="46">
        <f t="shared" si="1"/>
        <v>-2194.5499999999997</v>
      </c>
    </row>
    <row r="44" spans="1:8" x14ac:dyDescent="0.25">
      <c r="A44" s="39">
        <v>33</v>
      </c>
      <c r="B44" s="38">
        <v>50405</v>
      </c>
      <c r="C44" s="39" t="s">
        <v>88</v>
      </c>
      <c r="D44" s="40">
        <v>0</v>
      </c>
      <c r="E44" s="40">
        <v>165</v>
      </c>
      <c r="F44" s="45">
        <f t="shared" si="1"/>
        <v>-165</v>
      </c>
    </row>
    <row r="45" spans="1:8" x14ac:dyDescent="0.25">
      <c r="A45" s="37" t="s">
        <v>114</v>
      </c>
      <c r="B45" s="36">
        <v>850</v>
      </c>
      <c r="C45" s="37" t="s">
        <v>115</v>
      </c>
      <c r="D45" s="41">
        <f>D44</f>
        <v>0</v>
      </c>
      <c r="E45" s="41">
        <f>E44</f>
        <v>165</v>
      </c>
      <c r="F45" s="46">
        <f t="shared" si="1"/>
        <v>-165</v>
      </c>
    </row>
    <row r="46" spans="1:8" x14ac:dyDescent="0.25">
      <c r="A46" s="37" t="s">
        <v>16</v>
      </c>
      <c r="B46" s="42"/>
      <c r="C46" s="37" t="s">
        <v>116</v>
      </c>
      <c r="D46" s="41">
        <f>D10+D13+D20+D24+D28+D37+D39+D43+D45</f>
        <v>101455.61999999998</v>
      </c>
      <c r="E46" s="41">
        <f>E10+E13+E20+E24+E28+E37+E39+E43+E45</f>
        <v>1073084.5999999999</v>
      </c>
      <c r="F46" s="46">
        <f t="shared" si="1"/>
        <v>-971628.97999999986</v>
      </c>
    </row>
    <row r="47" spans="1:8" x14ac:dyDescent="0.25">
      <c r="A47" s="39">
        <v>34</v>
      </c>
      <c r="B47" s="38">
        <v>50101</v>
      </c>
      <c r="C47" s="39" t="s">
        <v>117</v>
      </c>
      <c r="D47" s="40">
        <v>56680</v>
      </c>
      <c r="E47" s="40">
        <v>46460</v>
      </c>
      <c r="F47" s="45">
        <f t="shared" si="1"/>
        <v>10220</v>
      </c>
    </row>
    <row r="48" spans="1:8" x14ac:dyDescent="0.25">
      <c r="A48" s="39">
        <v>35</v>
      </c>
      <c r="B48" s="43"/>
      <c r="C48" s="39" t="s">
        <v>118</v>
      </c>
      <c r="D48" s="40">
        <v>392.48</v>
      </c>
      <c r="E48" s="40">
        <v>198.75</v>
      </c>
      <c r="F48" s="45">
        <f t="shared" si="1"/>
        <v>193.73000000000002</v>
      </c>
      <c r="H48" s="48"/>
    </row>
    <row r="49" spans="1:10" x14ac:dyDescent="0.25">
      <c r="A49" s="39">
        <v>36</v>
      </c>
      <c r="B49" s="38">
        <v>50102</v>
      </c>
      <c r="C49" s="39" t="s">
        <v>119</v>
      </c>
      <c r="D49" s="40"/>
      <c r="E49" s="40"/>
      <c r="F49" s="45">
        <f t="shared" si="1"/>
        <v>0</v>
      </c>
    </row>
    <row r="50" spans="1:10" x14ac:dyDescent="0.25">
      <c r="A50" s="37" t="s">
        <v>17</v>
      </c>
      <c r="B50" s="42"/>
      <c r="C50" s="37" t="s">
        <v>120</v>
      </c>
      <c r="D50" s="41">
        <f>SUM(D47:D49)</f>
        <v>57072.480000000003</v>
      </c>
      <c r="E50" s="41">
        <f>SUM(E47:E49)</f>
        <v>46658.75</v>
      </c>
      <c r="F50" s="46">
        <f t="shared" si="1"/>
        <v>10413.730000000003</v>
      </c>
    </row>
    <row r="51" spans="1:10" x14ac:dyDescent="0.25">
      <c r="A51" s="37"/>
      <c r="B51" s="42"/>
      <c r="C51" s="37" t="s">
        <v>121</v>
      </c>
      <c r="D51" s="41">
        <f>D46+D50</f>
        <v>158528.09999999998</v>
      </c>
      <c r="E51" s="41">
        <f>E46+E50</f>
        <v>1119743.3499999999</v>
      </c>
      <c r="F51" s="46">
        <f t="shared" si="1"/>
        <v>-961215.24999999988</v>
      </c>
    </row>
    <row r="52" spans="1:10" x14ac:dyDescent="0.25">
      <c r="J52" s="63"/>
    </row>
    <row r="53" spans="1:10" x14ac:dyDescent="0.25">
      <c r="I53" s="6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I12" sqref="I12"/>
    </sheetView>
  </sheetViews>
  <sheetFormatPr defaultRowHeight="15" x14ac:dyDescent="0.25"/>
  <cols>
    <col min="1" max="1" width="34.5703125" bestFit="1" customWidth="1"/>
    <col min="2" max="2" width="13.7109375" bestFit="1" customWidth="1"/>
    <col min="3" max="3" width="12.140625" bestFit="1" customWidth="1"/>
    <col min="4" max="4" width="11.140625" bestFit="1" customWidth="1"/>
    <col min="5" max="5" width="13.7109375" customWidth="1"/>
    <col min="6" max="6" width="12.140625" bestFit="1" customWidth="1"/>
    <col min="7" max="7" width="13.7109375" bestFit="1" customWidth="1"/>
    <col min="8" max="8" width="10.140625" bestFit="1" customWidth="1"/>
    <col min="9" max="9" width="12.7109375" bestFit="1" customWidth="1"/>
    <col min="10" max="11" width="10.140625" bestFit="1" customWidth="1"/>
    <col min="13" max="13" width="10.140625" bestFit="1" customWidth="1"/>
    <col min="15" max="15" width="9.7109375" bestFit="1" customWidth="1"/>
  </cols>
  <sheetData>
    <row r="1" spans="1:10" ht="15.75" x14ac:dyDescent="0.25">
      <c r="A1" s="182" t="s">
        <v>231</v>
      </c>
      <c r="B1" s="182"/>
      <c r="C1" s="182"/>
      <c r="D1" s="182"/>
      <c r="E1" s="182"/>
    </row>
    <row r="3" spans="1:10" ht="60" x14ac:dyDescent="0.25">
      <c r="A3" s="116" t="s">
        <v>212</v>
      </c>
      <c r="B3" s="117" t="s">
        <v>213</v>
      </c>
      <c r="C3" s="117" t="s">
        <v>155</v>
      </c>
      <c r="D3" s="117" t="s">
        <v>191</v>
      </c>
      <c r="E3" s="117" t="s">
        <v>198</v>
      </c>
      <c r="F3" s="117" t="s">
        <v>214</v>
      </c>
      <c r="G3" s="117" t="s">
        <v>215</v>
      </c>
    </row>
    <row r="4" spans="1:10" x14ac:dyDescent="0.25">
      <c r="A4" s="118" t="s">
        <v>216</v>
      </c>
      <c r="B4" s="118">
        <f>B5+B23+B26+B30+B32</f>
        <v>1437427.18</v>
      </c>
      <c r="C4" s="118">
        <f t="shared" ref="C4:G4" si="0">C5+C23+C26+C30+C32</f>
        <v>162137.12</v>
      </c>
      <c r="D4" s="118">
        <f t="shared" si="0"/>
        <v>46366.200000000012</v>
      </c>
      <c r="E4" s="118">
        <f t="shared" si="0"/>
        <v>91075.6</v>
      </c>
      <c r="F4" s="118">
        <f t="shared" si="0"/>
        <v>101531.12</v>
      </c>
      <c r="G4" s="118">
        <f t="shared" si="0"/>
        <v>1838537.2200000002</v>
      </c>
    </row>
    <row r="5" spans="1:10" x14ac:dyDescent="0.25">
      <c r="A5" s="119" t="s">
        <v>217</v>
      </c>
      <c r="B5" s="119">
        <f>SUM(B6:B22)</f>
        <v>1437427.18</v>
      </c>
      <c r="C5" s="119">
        <f>SUM(C6:C22)</f>
        <v>133230.38</v>
      </c>
      <c r="D5" s="119">
        <f t="shared" ref="D5:F5" si="1">SUM(D6:D22)</f>
        <v>43388.150000000009</v>
      </c>
      <c r="E5" s="119">
        <f t="shared" si="1"/>
        <v>0</v>
      </c>
      <c r="F5" s="119">
        <f t="shared" si="1"/>
        <v>19327.12</v>
      </c>
      <c r="G5" s="119">
        <f>B5+C5+D5+E5+F5</f>
        <v>1633372.83</v>
      </c>
    </row>
    <row r="6" spans="1:10" x14ac:dyDescent="0.25">
      <c r="A6" s="116" t="s">
        <v>218</v>
      </c>
      <c r="B6" s="126">
        <v>68571.81</v>
      </c>
      <c r="C6" s="127">
        <v>19666.240000000002</v>
      </c>
      <c r="D6" s="128">
        <v>0</v>
      </c>
      <c r="E6" s="128">
        <v>0</v>
      </c>
      <c r="F6" s="128">
        <v>0</v>
      </c>
      <c r="G6" s="128">
        <f>B6+C6+D6+E6+F6</f>
        <v>88238.05</v>
      </c>
    </row>
    <row r="7" spans="1:10" x14ac:dyDescent="0.25">
      <c r="A7" s="116" t="s">
        <v>79</v>
      </c>
      <c r="B7" s="129">
        <v>68916.55</v>
      </c>
      <c r="C7" s="129">
        <v>14620.1</v>
      </c>
      <c r="D7" s="129">
        <v>28832</v>
      </c>
      <c r="E7" s="128">
        <v>0</v>
      </c>
      <c r="F7" s="130">
        <v>0</v>
      </c>
      <c r="G7" s="128">
        <f t="shared" ref="G7:G22" si="2">B7+C7+D7+E7+F7</f>
        <v>112368.65000000001</v>
      </c>
      <c r="J7" s="125"/>
    </row>
    <row r="8" spans="1:10" x14ac:dyDescent="0.25">
      <c r="A8" s="116" t="s">
        <v>219</v>
      </c>
      <c r="B8" s="126">
        <v>87691.55</v>
      </c>
      <c r="C8" s="126">
        <v>5158.6499999999996</v>
      </c>
      <c r="D8" s="128">
        <v>0</v>
      </c>
      <c r="E8" s="128">
        <v>0</v>
      </c>
      <c r="F8" s="128">
        <v>0</v>
      </c>
      <c r="G8" s="128">
        <f t="shared" si="2"/>
        <v>92850.2</v>
      </c>
    </row>
    <row r="9" spans="1:10" x14ac:dyDescent="0.25">
      <c r="A9" s="116" t="s">
        <v>83</v>
      </c>
      <c r="B9" s="126">
        <v>45016.99</v>
      </c>
      <c r="C9" s="129">
        <v>0</v>
      </c>
      <c r="D9" s="128">
        <v>0</v>
      </c>
      <c r="E9" s="128">
        <v>0</v>
      </c>
      <c r="F9" s="128">
        <v>0</v>
      </c>
      <c r="G9" s="128">
        <f t="shared" si="2"/>
        <v>45016.99</v>
      </c>
      <c r="H9" s="48"/>
      <c r="I9" s="48"/>
    </row>
    <row r="10" spans="1:10" x14ac:dyDescent="0.25">
      <c r="A10" s="116" t="s">
        <v>220</v>
      </c>
      <c r="B10" s="126">
        <v>59003.86</v>
      </c>
      <c r="C10" s="126">
        <v>38301.07</v>
      </c>
      <c r="D10" s="126">
        <v>1234.18</v>
      </c>
      <c r="E10" s="128">
        <v>0</v>
      </c>
      <c r="F10" s="129">
        <v>0</v>
      </c>
      <c r="G10" s="128">
        <f t="shared" si="2"/>
        <v>98539.109999999986</v>
      </c>
    </row>
    <row r="11" spans="1:10" x14ac:dyDescent="0.25">
      <c r="A11" s="116" t="s">
        <v>221</v>
      </c>
      <c r="B11" s="126">
        <v>4789.82</v>
      </c>
      <c r="C11" s="128">
        <v>0</v>
      </c>
      <c r="D11" s="128">
        <v>0</v>
      </c>
      <c r="E11" s="128">
        <v>0</v>
      </c>
      <c r="F11" s="128">
        <v>0</v>
      </c>
      <c r="G11" s="128">
        <f t="shared" si="2"/>
        <v>4789.82</v>
      </c>
    </row>
    <row r="12" spans="1:10" x14ac:dyDescent="0.25">
      <c r="A12" s="116" t="s">
        <v>222</v>
      </c>
      <c r="B12" s="126">
        <v>7633.15</v>
      </c>
      <c r="C12" s="127">
        <v>0</v>
      </c>
      <c r="D12" s="128">
        <v>0</v>
      </c>
      <c r="E12" s="128">
        <v>0</v>
      </c>
      <c r="F12" s="128">
        <v>0</v>
      </c>
      <c r="G12" s="128">
        <f t="shared" si="2"/>
        <v>7633.15</v>
      </c>
    </row>
    <row r="13" spans="1:10" x14ac:dyDescent="0.25">
      <c r="A13" s="116" t="s">
        <v>223</v>
      </c>
      <c r="B13" s="126">
        <v>18555</v>
      </c>
      <c r="C13" s="126">
        <v>1160</v>
      </c>
      <c r="D13" s="128">
        <v>0</v>
      </c>
      <c r="E13" s="128">
        <v>0</v>
      </c>
      <c r="F13" s="126">
        <v>18500.03</v>
      </c>
      <c r="G13" s="128">
        <f t="shared" si="2"/>
        <v>38215.03</v>
      </c>
    </row>
    <row r="14" spans="1:10" x14ac:dyDescent="0.25">
      <c r="A14" s="116" t="s">
        <v>224</v>
      </c>
      <c r="B14" s="131">
        <v>48742.11</v>
      </c>
      <c r="C14" s="131">
        <v>5833</v>
      </c>
      <c r="D14" s="128">
        <v>0</v>
      </c>
      <c r="E14" s="128">
        <v>0</v>
      </c>
      <c r="F14" s="126">
        <v>827.09</v>
      </c>
      <c r="G14" s="128">
        <f t="shared" si="2"/>
        <v>55402.2</v>
      </c>
      <c r="J14" s="63"/>
    </row>
    <row r="15" spans="1:10" x14ac:dyDescent="0.25">
      <c r="A15" s="116" t="s">
        <v>232</v>
      </c>
      <c r="B15" s="126">
        <v>7328.24</v>
      </c>
      <c r="C15" s="132">
        <v>0</v>
      </c>
      <c r="D15" s="128">
        <v>0</v>
      </c>
      <c r="E15" s="128">
        <v>0</v>
      </c>
      <c r="F15" s="133">
        <v>0</v>
      </c>
      <c r="G15" s="128">
        <f t="shared" si="2"/>
        <v>7328.24</v>
      </c>
    </row>
    <row r="16" spans="1:10" x14ac:dyDescent="0.25">
      <c r="A16" s="116" t="s">
        <v>225</v>
      </c>
      <c r="B16" s="126">
        <v>203840.13</v>
      </c>
      <c r="C16" s="126">
        <v>20134.57</v>
      </c>
      <c r="D16" s="126">
        <v>4234.1099999999997</v>
      </c>
      <c r="E16" s="128">
        <v>0</v>
      </c>
      <c r="F16" s="128">
        <v>0</v>
      </c>
      <c r="G16" s="128">
        <f t="shared" si="2"/>
        <v>228208.81</v>
      </c>
    </row>
    <row r="17" spans="1:9" x14ac:dyDescent="0.25">
      <c r="A17" s="116" t="s">
        <v>226</v>
      </c>
      <c r="B17" s="126">
        <v>16978.669999999998</v>
      </c>
      <c r="C17" s="126">
        <v>102</v>
      </c>
      <c r="D17" s="126">
        <v>407.66</v>
      </c>
      <c r="E17" s="128">
        <v>0</v>
      </c>
      <c r="F17" s="128">
        <v>0</v>
      </c>
      <c r="G17" s="128">
        <f t="shared" si="2"/>
        <v>17488.329999999998</v>
      </c>
    </row>
    <row r="18" spans="1:9" x14ac:dyDescent="0.25">
      <c r="A18" s="116" t="s">
        <v>227</v>
      </c>
      <c r="B18" s="126">
        <v>21482.42</v>
      </c>
      <c r="C18" s="126">
        <v>2500</v>
      </c>
      <c r="D18" s="126">
        <v>1514.25</v>
      </c>
      <c r="E18" s="128">
        <v>0</v>
      </c>
      <c r="F18" s="128">
        <v>0</v>
      </c>
      <c r="G18" s="128">
        <f t="shared" si="2"/>
        <v>25496.67</v>
      </c>
    </row>
    <row r="19" spans="1:9" x14ac:dyDescent="0.25">
      <c r="A19" s="116" t="s">
        <v>233</v>
      </c>
      <c r="B19" s="131">
        <v>19768.12</v>
      </c>
      <c r="C19" s="131">
        <v>22711</v>
      </c>
      <c r="D19" s="129"/>
      <c r="E19" s="128">
        <v>0</v>
      </c>
      <c r="F19" s="129">
        <v>0</v>
      </c>
      <c r="G19" s="128">
        <f t="shared" si="2"/>
        <v>42479.119999999995</v>
      </c>
    </row>
    <row r="20" spans="1:9" x14ac:dyDescent="0.25">
      <c r="A20" s="116" t="s">
        <v>234</v>
      </c>
      <c r="B20" s="126">
        <v>61951.32</v>
      </c>
      <c r="C20" s="126">
        <v>2522.8200000000002</v>
      </c>
      <c r="D20" s="126">
        <v>1133.4100000000001</v>
      </c>
      <c r="E20" s="128">
        <v>0</v>
      </c>
      <c r="F20" s="129">
        <v>0</v>
      </c>
      <c r="G20" s="128">
        <f t="shared" si="2"/>
        <v>65607.55</v>
      </c>
    </row>
    <row r="21" spans="1:9" x14ac:dyDescent="0.25">
      <c r="A21" s="116" t="s">
        <v>235</v>
      </c>
      <c r="B21" s="126">
        <v>579068.44999999995</v>
      </c>
      <c r="C21" s="126">
        <v>460.93</v>
      </c>
      <c r="D21" s="126">
        <v>4445.2299999999996</v>
      </c>
      <c r="E21" s="128">
        <v>0</v>
      </c>
      <c r="F21" s="129">
        <v>0</v>
      </c>
      <c r="G21" s="128">
        <f t="shared" si="2"/>
        <v>583974.61</v>
      </c>
    </row>
    <row r="22" spans="1:9" x14ac:dyDescent="0.25">
      <c r="A22" s="116" t="s">
        <v>237</v>
      </c>
      <c r="B22" s="126">
        <v>118088.99</v>
      </c>
      <c r="C22" s="126">
        <v>60</v>
      </c>
      <c r="D22" s="126">
        <v>1587.31</v>
      </c>
      <c r="E22" s="128">
        <v>0</v>
      </c>
      <c r="F22" s="129">
        <v>0</v>
      </c>
      <c r="G22" s="128">
        <f t="shared" si="2"/>
        <v>119736.3</v>
      </c>
    </row>
    <row r="23" spans="1:9" x14ac:dyDescent="0.25">
      <c r="A23" s="119" t="s">
        <v>228</v>
      </c>
      <c r="B23" s="119">
        <v>0</v>
      </c>
      <c r="C23" s="119">
        <f>SUM(C24:C25)</f>
        <v>0</v>
      </c>
      <c r="D23" s="119">
        <v>0</v>
      </c>
      <c r="E23" s="119">
        <f>SUM(E24:E25)</f>
        <v>40986.6</v>
      </c>
      <c r="F23" s="119">
        <f>SUM(F24:F25)</f>
        <v>0</v>
      </c>
      <c r="G23" s="119">
        <f>B23+C23+D23+E23+F23</f>
        <v>40986.6</v>
      </c>
    </row>
    <row r="24" spans="1:9" x14ac:dyDescent="0.25">
      <c r="A24" s="116" t="s">
        <v>218</v>
      </c>
      <c r="B24" s="128">
        <v>0</v>
      </c>
      <c r="C24" s="128">
        <v>0</v>
      </c>
      <c r="D24" s="128">
        <v>0</v>
      </c>
      <c r="E24" s="129">
        <v>15611.6</v>
      </c>
      <c r="F24" s="128">
        <v>0</v>
      </c>
      <c r="G24" s="128">
        <f>B24+C24+D24+E24+F24</f>
        <v>15611.6</v>
      </c>
    </row>
    <row r="25" spans="1:9" x14ac:dyDescent="0.25">
      <c r="A25" s="116" t="s">
        <v>233</v>
      </c>
      <c r="B25" s="130">
        <v>0</v>
      </c>
      <c r="C25" s="127">
        <v>0</v>
      </c>
      <c r="D25" s="128">
        <v>0</v>
      </c>
      <c r="E25" s="129">
        <v>25375</v>
      </c>
      <c r="F25" s="128">
        <v>0</v>
      </c>
      <c r="G25" s="128">
        <f t="shared" ref="G25" si="3">B25+C25+D25+E25+F25</f>
        <v>25375</v>
      </c>
    </row>
    <row r="26" spans="1:9" x14ac:dyDescent="0.25">
      <c r="A26" s="120" t="s">
        <v>229</v>
      </c>
      <c r="B26" s="121">
        <f>B27+B28+B29</f>
        <v>0</v>
      </c>
      <c r="C26" s="121">
        <f>C27+C28+C29</f>
        <v>14056</v>
      </c>
      <c r="D26" s="121">
        <f t="shared" ref="D26:F26" si="4">D27+D28+D29</f>
        <v>2978.05</v>
      </c>
      <c r="E26" s="121">
        <f t="shared" si="4"/>
        <v>25000</v>
      </c>
      <c r="F26" s="121">
        <f t="shared" si="4"/>
        <v>0</v>
      </c>
      <c r="G26" s="121">
        <f>G27+G28+G29</f>
        <v>42034.05</v>
      </c>
      <c r="I26" s="48"/>
    </row>
    <row r="27" spans="1:9" x14ac:dyDescent="0.25">
      <c r="A27" s="123" t="s">
        <v>218</v>
      </c>
      <c r="B27" s="134">
        <v>0</v>
      </c>
      <c r="C27" s="124">
        <v>4056</v>
      </c>
      <c r="D27" s="124">
        <v>0</v>
      </c>
      <c r="E27" s="124">
        <v>25000</v>
      </c>
      <c r="F27" s="124">
        <v>0</v>
      </c>
      <c r="G27" s="124">
        <f>B27+C27+D27+E27+F27</f>
        <v>29056</v>
      </c>
    </row>
    <row r="28" spans="1:9" x14ac:dyDescent="0.25">
      <c r="A28" s="116" t="s">
        <v>233</v>
      </c>
      <c r="B28" s="130">
        <v>0</v>
      </c>
      <c r="C28" s="130">
        <v>10000</v>
      </c>
      <c r="D28" s="130">
        <v>0</v>
      </c>
      <c r="E28" s="130">
        <v>0</v>
      </c>
      <c r="F28" s="128">
        <v>0</v>
      </c>
      <c r="G28" s="124">
        <f>B28+C28+D28+E28+F28</f>
        <v>10000</v>
      </c>
      <c r="I28" s="48"/>
    </row>
    <row r="29" spans="1:9" x14ac:dyDescent="0.25">
      <c r="A29" s="116" t="s">
        <v>236</v>
      </c>
      <c r="B29" s="130"/>
      <c r="C29" s="130"/>
      <c r="D29" s="136">
        <v>2978.05</v>
      </c>
      <c r="E29" s="130"/>
      <c r="F29" s="128"/>
      <c r="G29" s="124">
        <f>B29+C29+D29+E29+F29</f>
        <v>2978.05</v>
      </c>
    </row>
    <row r="30" spans="1:9" ht="15" customHeight="1" x14ac:dyDescent="0.25">
      <c r="A30" s="119" t="s">
        <v>50</v>
      </c>
      <c r="B30" s="119">
        <v>0</v>
      </c>
      <c r="C30" s="119">
        <f>SUM(C31)</f>
        <v>13749.06</v>
      </c>
      <c r="D30" s="119">
        <f t="shared" ref="D30:G30" si="5">SUM(D31)</f>
        <v>0</v>
      </c>
      <c r="E30" s="119">
        <f t="shared" si="5"/>
        <v>25089</v>
      </c>
      <c r="F30" s="119">
        <f t="shared" si="5"/>
        <v>82204</v>
      </c>
      <c r="G30" s="119">
        <f t="shared" si="5"/>
        <v>121042.06</v>
      </c>
    </row>
    <row r="31" spans="1:9" x14ac:dyDescent="0.25">
      <c r="A31" s="116" t="s">
        <v>224</v>
      </c>
      <c r="B31" s="128" t="s">
        <v>230</v>
      </c>
      <c r="C31" s="126">
        <v>13749.06</v>
      </c>
      <c r="D31" s="128" t="s">
        <v>230</v>
      </c>
      <c r="E31" s="126">
        <v>25089</v>
      </c>
      <c r="F31" s="126">
        <v>82204</v>
      </c>
      <c r="G31" s="128">
        <f>SUM(B31:F31)</f>
        <v>121042.06</v>
      </c>
    </row>
    <row r="32" spans="1:9" x14ac:dyDescent="0.25">
      <c r="A32" s="122" t="s">
        <v>238</v>
      </c>
      <c r="B32" s="122">
        <f>SUM(B33)</f>
        <v>0</v>
      </c>
      <c r="C32" s="122">
        <f>SUM(C33)</f>
        <v>1101.68</v>
      </c>
      <c r="D32" s="122">
        <f t="shared" ref="D32:G32" si="6">SUM(D33)</f>
        <v>0</v>
      </c>
      <c r="E32" s="122">
        <f t="shared" si="6"/>
        <v>0</v>
      </c>
      <c r="F32" s="122">
        <f t="shared" si="6"/>
        <v>0</v>
      </c>
      <c r="G32" s="122">
        <f t="shared" si="6"/>
        <v>1101.68</v>
      </c>
    </row>
    <row r="33" spans="1:7" x14ac:dyDescent="0.25">
      <c r="A33" s="116" t="s">
        <v>79</v>
      </c>
      <c r="B33" s="135">
        <v>0</v>
      </c>
      <c r="C33" s="135">
        <v>1101.68</v>
      </c>
      <c r="D33" s="135">
        <v>0</v>
      </c>
      <c r="E33" s="135">
        <v>0</v>
      </c>
      <c r="F33" s="129">
        <v>0</v>
      </c>
      <c r="G33" s="135">
        <f>SUM(B33:F33)</f>
        <v>1101.68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C14" sqref="C14"/>
    </sheetView>
  </sheetViews>
  <sheetFormatPr defaultRowHeight="15" x14ac:dyDescent="0.25"/>
  <cols>
    <col min="1" max="1" width="25.85546875" customWidth="1"/>
    <col min="2" max="2" width="19" style="35" customWidth="1"/>
    <col min="3" max="5" width="12.7109375" style="35" bestFit="1" customWidth="1"/>
    <col min="6" max="6" width="11.28515625" style="35" bestFit="1" customWidth="1"/>
    <col min="7" max="7" width="13.140625" style="35" bestFit="1" customWidth="1"/>
    <col min="8" max="8" width="10.42578125" style="35" customWidth="1"/>
    <col min="9" max="9" width="10.28515625" style="35" customWidth="1"/>
  </cols>
  <sheetData>
    <row r="1" spans="1:9" x14ac:dyDescent="0.25">
      <c r="B1" s="35" t="s">
        <v>127</v>
      </c>
    </row>
    <row r="3" spans="1:9" ht="71.25" x14ac:dyDescent="0.25">
      <c r="A3" s="49" t="s">
        <v>7</v>
      </c>
      <c r="B3" s="52" t="s">
        <v>8</v>
      </c>
      <c r="C3" s="52" t="s">
        <v>140</v>
      </c>
      <c r="D3" s="52" t="s">
        <v>10</v>
      </c>
      <c r="E3" s="52" t="s">
        <v>11</v>
      </c>
      <c r="F3" s="52" t="s">
        <v>128</v>
      </c>
      <c r="G3" s="52" t="s">
        <v>129</v>
      </c>
      <c r="H3" s="52" t="s">
        <v>130</v>
      </c>
      <c r="I3" s="52" t="s">
        <v>131</v>
      </c>
    </row>
    <row r="4" spans="1:9" x14ac:dyDescent="0.25">
      <c r="A4" s="50" t="s">
        <v>132</v>
      </c>
      <c r="B4" s="51">
        <v>3877962</v>
      </c>
      <c r="C4" s="53">
        <v>2810187.18</v>
      </c>
      <c r="D4" s="54">
        <v>1067774.82</v>
      </c>
      <c r="E4" s="54">
        <v>1634112.03</v>
      </c>
      <c r="F4" s="54">
        <v>357683.4</v>
      </c>
      <c r="G4" s="55">
        <v>1886166.57</v>
      </c>
      <c r="H4" s="55">
        <f>E4/C4*100</f>
        <v>58.149579559323158</v>
      </c>
      <c r="I4" s="51">
        <f>E4/B4*100</f>
        <v>42.138422965464848</v>
      </c>
    </row>
    <row r="5" spans="1:9" ht="28.5" x14ac:dyDescent="0.25">
      <c r="A5" s="50" t="s">
        <v>133</v>
      </c>
      <c r="B5" s="51">
        <v>356720</v>
      </c>
      <c r="C5" s="56">
        <v>51540.07</v>
      </c>
      <c r="D5" s="56">
        <v>305179.93</v>
      </c>
      <c r="E5" s="56">
        <v>40986.6</v>
      </c>
      <c r="F5" s="56">
        <v>0</v>
      </c>
      <c r="G5" s="57">
        <v>315733.40000000002</v>
      </c>
      <c r="H5" s="55">
        <f t="shared" ref="H5:H11" si="0">E5/C5*100</f>
        <v>79.523756952600181</v>
      </c>
      <c r="I5" s="51">
        <f t="shared" ref="I5:I11" si="1">E5/B5*100</f>
        <v>11.489851984749944</v>
      </c>
    </row>
    <row r="6" spans="1:9" ht="28.5" x14ac:dyDescent="0.25">
      <c r="A6" s="50" t="s">
        <v>134</v>
      </c>
      <c r="B6" s="51">
        <v>30</v>
      </c>
      <c r="C6" s="51">
        <v>30</v>
      </c>
      <c r="D6" s="51">
        <v>0</v>
      </c>
      <c r="E6" s="51">
        <v>0</v>
      </c>
      <c r="F6" s="51">
        <v>0</v>
      </c>
      <c r="G6" s="51">
        <v>30</v>
      </c>
      <c r="H6" s="55">
        <f t="shared" si="0"/>
        <v>0</v>
      </c>
      <c r="I6" s="51">
        <f t="shared" si="1"/>
        <v>0</v>
      </c>
    </row>
    <row r="7" spans="1:9" ht="28.5" x14ac:dyDescent="0.25">
      <c r="A7" s="50" t="s">
        <v>135</v>
      </c>
      <c r="B7" s="51">
        <v>580184.23</v>
      </c>
      <c r="C7" s="51">
        <v>580184.23</v>
      </c>
      <c r="D7" s="51">
        <v>0</v>
      </c>
      <c r="E7" s="51">
        <v>42034.05</v>
      </c>
      <c r="F7" s="51">
        <v>108605.33</v>
      </c>
      <c r="G7" s="51">
        <v>429544.85</v>
      </c>
      <c r="H7" s="55">
        <f t="shared" si="0"/>
        <v>7.2449487294751185</v>
      </c>
      <c r="I7" s="51">
        <f t="shared" si="1"/>
        <v>7.2449487294751185</v>
      </c>
    </row>
    <row r="8" spans="1:9" ht="28.5" x14ac:dyDescent="0.25">
      <c r="A8" s="50" t="s">
        <v>136</v>
      </c>
      <c r="B8" s="58">
        <v>141903.98000000001</v>
      </c>
      <c r="C8" s="58">
        <v>141903.98000000001</v>
      </c>
      <c r="D8" s="51">
        <v>0</v>
      </c>
      <c r="E8" s="56">
        <v>121042.06</v>
      </c>
      <c r="F8" s="59">
        <v>774.2</v>
      </c>
      <c r="G8" s="60">
        <v>20087.72</v>
      </c>
      <c r="H8" s="55">
        <f>E8/C8*100</f>
        <v>85.298565973977603</v>
      </c>
      <c r="I8" s="51">
        <f t="shared" si="1"/>
        <v>85.298565973977603</v>
      </c>
    </row>
    <row r="9" spans="1:9" x14ac:dyDescent="0.25">
      <c r="A9" s="50" t="s">
        <v>137</v>
      </c>
      <c r="B9" s="51">
        <v>0.26</v>
      </c>
      <c r="C9" s="51">
        <v>0.26</v>
      </c>
      <c r="D9" s="51">
        <v>0</v>
      </c>
      <c r="E9" s="51">
        <v>0</v>
      </c>
      <c r="F9" s="51">
        <v>0</v>
      </c>
      <c r="G9" s="51">
        <v>0.26</v>
      </c>
      <c r="H9" s="55">
        <f t="shared" si="0"/>
        <v>0</v>
      </c>
      <c r="I9" s="51">
        <f t="shared" si="1"/>
        <v>0</v>
      </c>
    </row>
    <row r="10" spans="1:9" ht="28.5" x14ac:dyDescent="0.25">
      <c r="A10" s="50" t="s">
        <v>138</v>
      </c>
      <c r="B10" s="51">
        <v>83.42</v>
      </c>
      <c r="C10" s="51">
        <v>83.42</v>
      </c>
      <c r="D10" s="51">
        <v>0</v>
      </c>
      <c r="E10" s="51">
        <v>0</v>
      </c>
      <c r="F10" s="51">
        <v>0</v>
      </c>
      <c r="G10" s="51">
        <v>83.42</v>
      </c>
      <c r="H10" s="55">
        <f t="shared" si="0"/>
        <v>0</v>
      </c>
      <c r="I10" s="51">
        <f t="shared" si="1"/>
        <v>0</v>
      </c>
    </row>
    <row r="11" spans="1:9" x14ac:dyDescent="0.25">
      <c r="A11" s="50" t="s">
        <v>141</v>
      </c>
      <c r="B11" s="51">
        <v>1101.68</v>
      </c>
      <c r="C11" s="51">
        <v>1101.68</v>
      </c>
      <c r="D11" s="51">
        <v>0</v>
      </c>
      <c r="E11" s="51">
        <v>1101.68</v>
      </c>
      <c r="F11" s="51">
        <v>0</v>
      </c>
      <c r="G11" s="51"/>
      <c r="H11" s="55">
        <f t="shared" si="0"/>
        <v>100</v>
      </c>
      <c r="I11" s="51">
        <f t="shared" si="1"/>
        <v>100</v>
      </c>
    </row>
    <row r="12" spans="1:9" x14ac:dyDescent="0.25">
      <c r="A12" s="50" t="s">
        <v>139</v>
      </c>
      <c r="B12" s="61">
        <f>SUM(B4:B11)</f>
        <v>4957985.57</v>
      </c>
      <c r="C12" s="61">
        <f t="shared" ref="C12:G12" si="2">SUM(C4:C11)</f>
        <v>3585030.82</v>
      </c>
      <c r="D12" s="61">
        <f t="shared" si="2"/>
        <v>1372954.75</v>
      </c>
      <c r="E12" s="61">
        <f t="shared" si="2"/>
        <v>1839276.4200000002</v>
      </c>
      <c r="F12" s="61">
        <f t="shared" si="2"/>
        <v>467062.93000000005</v>
      </c>
      <c r="G12" s="61">
        <f t="shared" si="2"/>
        <v>2651646.2200000002</v>
      </c>
      <c r="H12" s="62">
        <f>E12/C12*100</f>
        <v>51.304340530048783</v>
      </c>
      <c r="I12" s="61">
        <f>E12/B12*100</f>
        <v>37.097252382684928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workbookViewId="0">
      <selection activeCell="B1" sqref="B1"/>
    </sheetView>
  </sheetViews>
  <sheetFormatPr defaultRowHeight="15" x14ac:dyDescent="0.25"/>
  <cols>
    <col min="2" max="2" width="50.28515625" bestFit="1" customWidth="1"/>
    <col min="3" max="4" width="13.140625" bestFit="1" customWidth="1"/>
    <col min="5" max="5" width="12.28515625" bestFit="1" customWidth="1"/>
    <col min="6" max="6" width="12.7109375" bestFit="1" customWidth="1"/>
    <col min="9" max="9" width="12" bestFit="1" customWidth="1"/>
    <col min="10" max="10" width="10.5703125" bestFit="1" customWidth="1"/>
    <col min="11" max="12" width="9.5703125" bestFit="1" customWidth="1"/>
    <col min="13" max="13" width="10.5703125" bestFit="1" customWidth="1"/>
    <col min="14" max="14" width="12" bestFit="1" customWidth="1"/>
  </cols>
  <sheetData>
    <row r="1" spans="1:6" x14ac:dyDescent="0.25">
      <c r="B1" s="17" t="s">
        <v>259</v>
      </c>
    </row>
    <row r="3" spans="1:6" ht="57" x14ac:dyDescent="0.25">
      <c r="A3" s="64" t="s">
        <v>70</v>
      </c>
      <c r="B3" s="64" t="s">
        <v>7</v>
      </c>
      <c r="C3" s="65" t="s">
        <v>210</v>
      </c>
      <c r="D3" s="66" t="s">
        <v>142</v>
      </c>
      <c r="E3" s="66" t="s">
        <v>211</v>
      </c>
      <c r="F3" s="66" t="s">
        <v>143</v>
      </c>
    </row>
    <row r="4" spans="1:6" x14ac:dyDescent="0.25">
      <c r="A4" s="67">
        <v>1</v>
      </c>
      <c r="B4" s="68" t="s">
        <v>62</v>
      </c>
      <c r="C4" s="69"/>
      <c r="D4" s="70"/>
      <c r="E4" s="70"/>
      <c r="F4" s="71"/>
    </row>
    <row r="5" spans="1:6" x14ac:dyDescent="0.25">
      <c r="A5" s="72">
        <v>11111</v>
      </c>
      <c r="B5" s="73" t="s">
        <v>144</v>
      </c>
      <c r="C5" s="74">
        <v>966140.53</v>
      </c>
      <c r="D5" s="74">
        <v>888028.44</v>
      </c>
      <c r="E5" s="75">
        <f>C5-D5</f>
        <v>78112.090000000084</v>
      </c>
      <c r="F5" s="76">
        <f>C5/D5*100-100</f>
        <v>8.7961248178042695</v>
      </c>
    </row>
    <row r="6" spans="1:6" x14ac:dyDescent="0.25">
      <c r="A6" s="72">
        <v>11121</v>
      </c>
      <c r="B6" s="73" t="s">
        <v>145</v>
      </c>
      <c r="C6" s="74">
        <v>85791.47</v>
      </c>
      <c r="D6" s="74">
        <v>58415.34</v>
      </c>
      <c r="E6" s="75">
        <f t="shared" ref="E6:E16" si="0">C6-D6</f>
        <v>27376.130000000005</v>
      </c>
      <c r="F6" s="76">
        <f t="shared" ref="F6:F16" si="1">C6/D6*100-100</f>
        <v>46.86462494269486</v>
      </c>
    </row>
    <row r="7" spans="1:6" x14ac:dyDescent="0.25">
      <c r="A7" s="72">
        <v>11131</v>
      </c>
      <c r="B7" s="73" t="s">
        <v>146</v>
      </c>
      <c r="C7" s="74">
        <v>67594.91</v>
      </c>
      <c r="D7" s="74">
        <v>53180.76</v>
      </c>
      <c r="E7" s="75">
        <f t="shared" si="0"/>
        <v>14414.150000000001</v>
      </c>
      <c r="F7" s="76">
        <f t="shared" si="1"/>
        <v>27.104069216009691</v>
      </c>
    </row>
    <row r="8" spans="1:6" x14ac:dyDescent="0.25">
      <c r="A8" s="72">
        <v>11211</v>
      </c>
      <c r="B8" s="73" t="s">
        <v>147</v>
      </c>
      <c r="C8" s="74">
        <v>70779.11</v>
      </c>
      <c r="D8" s="74">
        <v>42555.9</v>
      </c>
      <c r="E8" s="75">
        <f t="shared" si="0"/>
        <v>28223.21</v>
      </c>
      <c r="F8" s="76">
        <f t="shared" si="1"/>
        <v>66.320322211491259</v>
      </c>
    </row>
    <row r="9" spans="1:6" x14ac:dyDescent="0.25">
      <c r="A9" s="72">
        <v>11311</v>
      </c>
      <c r="B9" s="73" t="s">
        <v>148</v>
      </c>
      <c r="C9" s="74">
        <v>67594.91</v>
      </c>
      <c r="D9" s="74">
        <v>53180.76</v>
      </c>
      <c r="E9" s="75">
        <f t="shared" si="0"/>
        <v>14414.150000000001</v>
      </c>
      <c r="F9" s="76">
        <f t="shared" si="1"/>
        <v>27.104069216009691</v>
      </c>
    </row>
    <row r="10" spans="1:6" x14ac:dyDescent="0.25">
      <c r="A10" s="72">
        <v>11411</v>
      </c>
      <c r="B10" s="73" t="s">
        <v>149</v>
      </c>
      <c r="C10" s="74">
        <v>6018.09</v>
      </c>
      <c r="D10" s="74">
        <v>11574.01</v>
      </c>
      <c r="E10" s="75">
        <f t="shared" si="0"/>
        <v>-5555.92</v>
      </c>
      <c r="F10" s="76">
        <f t="shared" si="1"/>
        <v>-48.003414546902931</v>
      </c>
    </row>
    <row r="11" spans="1:6" x14ac:dyDescent="0.25">
      <c r="A11" s="72">
        <v>11416</v>
      </c>
      <c r="B11" s="73" t="s">
        <v>150</v>
      </c>
      <c r="C11" s="74">
        <v>0</v>
      </c>
      <c r="D11" s="74">
        <v>1492.99</v>
      </c>
      <c r="E11" s="75">
        <f t="shared" si="0"/>
        <v>-1492.99</v>
      </c>
      <c r="F11" s="76">
        <f t="shared" si="1"/>
        <v>-100</v>
      </c>
    </row>
    <row r="12" spans="1:6" x14ac:dyDescent="0.25">
      <c r="A12" s="72">
        <v>11151</v>
      </c>
      <c r="B12" s="73" t="s">
        <v>151</v>
      </c>
      <c r="C12" s="74">
        <v>2446.52</v>
      </c>
      <c r="D12" s="74">
        <v>1943.49</v>
      </c>
      <c r="E12" s="75">
        <f t="shared" si="0"/>
        <v>503.03</v>
      </c>
      <c r="F12" s="76">
        <f t="shared" si="1"/>
        <v>25.882819052323384</v>
      </c>
    </row>
    <row r="13" spans="1:6" x14ac:dyDescent="0.25">
      <c r="A13" s="72">
        <v>11152</v>
      </c>
      <c r="B13" s="73" t="s">
        <v>152</v>
      </c>
      <c r="C13" s="74">
        <v>1251.1099999999999</v>
      </c>
      <c r="D13" s="74">
        <v>970.62</v>
      </c>
      <c r="E13" s="75">
        <f t="shared" si="0"/>
        <v>280.4899999999999</v>
      </c>
      <c r="F13" s="76">
        <f t="shared" si="1"/>
        <v>28.89802394345881</v>
      </c>
    </row>
    <row r="14" spans="1:6" x14ac:dyDescent="0.25">
      <c r="A14" s="72">
        <v>11431</v>
      </c>
      <c r="B14" s="73" t="s">
        <v>153</v>
      </c>
      <c r="C14" s="74">
        <v>18830.8</v>
      </c>
      <c r="D14" s="74">
        <v>15534.39</v>
      </c>
      <c r="E14" s="75">
        <f t="shared" si="0"/>
        <v>3296.41</v>
      </c>
      <c r="F14" s="76">
        <f t="shared" si="1"/>
        <v>21.220080093264045</v>
      </c>
    </row>
    <row r="15" spans="1:6" x14ac:dyDescent="0.25">
      <c r="A15" s="72">
        <v>11413</v>
      </c>
      <c r="B15" s="73" t="s">
        <v>239</v>
      </c>
      <c r="C15" s="74">
        <v>150979.73000000001</v>
      </c>
      <c r="D15" s="74">
        <v>0</v>
      </c>
      <c r="E15" s="75">
        <f t="shared" si="0"/>
        <v>150979.73000000001</v>
      </c>
      <c r="F15" s="76" t="e">
        <f t="shared" si="1"/>
        <v>#DIV/0!</v>
      </c>
    </row>
    <row r="16" spans="1:6" x14ac:dyDescent="0.25">
      <c r="A16" s="77"/>
      <c r="B16" s="78" t="s">
        <v>154</v>
      </c>
      <c r="C16" s="79">
        <f>SUM(C5:C15)</f>
        <v>1437427.1800000002</v>
      </c>
      <c r="D16" s="80">
        <f>SUM(D5:D15)</f>
        <v>1126876.7</v>
      </c>
      <c r="E16" s="81">
        <f t="shared" si="0"/>
        <v>310550.48000000021</v>
      </c>
      <c r="F16" s="82">
        <f t="shared" si="1"/>
        <v>27.558514609451095</v>
      </c>
    </row>
    <row r="17" spans="1:6" ht="57" x14ac:dyDescent="0.25">
      <c r="A17" s="68">
        <v>2</v>
      </c>
      <c r="B17" s="83" t="s">
        <v>155</v>
      </c>
      <c r="C17" s="84" t="s">
        <v>210</v>
      </c>
      <c r="D17" s="66" t="s">
        <v>142</v>
      </c>
      <c r="E17" s="85" t="s">
        <v>211</v>
      </c>
      <c r="F17" s="85" t="s">
        <v>143</v>
      </c>
    </row>
    <row r="18" spans="1:6" x14ac:dyDescent="0.25">
      <c r="A18" s="86">
        <v>13130</v>
      </c>
      <c r="B18" s="87" t="s">
        <v>156</v>
      </c>
      <c r="C18" s="88">
        <v>9513</v>
      </c>
      <c r="D18" s="88">
        <v>14622.4</v>
      </c>
      <c r="E18" s="89">
        <f>C18-D18</f>
        <v>-5109.3999999999996</v>
      </c>
      <c r="F18" s="90">
        <f>C18/D18*100-100</f>
        <v>-34.942280337017166</v>
      </c>
    </row>
    <row r="19" spans="1:6" x14ac:dyDescent="0.25">
      <c r="A19" s="86">
        <v>13140</v>
      </c>
      <c r="B19" s="87" t="s">
        <v>157</v>
      </c>
      <c r="C19" s="88">
        <v>230</v>
      </c>
      <c r="D19" s="88">
        <v>346</v>
      </c>
      <c r="E19" s="89">
        <f t="shared" ref="E19:E53" si="2">C19-D19</f>
        <v>-116</v>
      </c>
      <c r="F19" s="90">
        <f t="shared" ref="F19:F54" si="3">C19/D19*100-100</f>
        <v>-33.526011560693647</v>
      </c>
    </row>
    <row r="20" spans="1:6" x14ac:dyDescent="0.25">
      <c r="A20" s="86">
        <v>13310</v>
      </c>
      <c r="B20" s="91" t="s">
        <v>158</v>
      </c>
      <c r="C20" s="88">
        <v>465</v>
      </c>
      <c r="D20" s="88">
        <v>1114</v>
      </c>
      <c r="E20" s="89">
        <f t="shared" si="2"/>
        <v>-649</v>
      </c>
      <c r="F20" s="90">
        <f t="shared" si="3"/>
        <v>-58.258527827648116</v>
      </c>
    </row>
    <row r="21" spans="1:6" x14ac:dyDescent="0.25">
      <c r="A21" s="72">
        <v>13320</v>
      </c>
      <c r="B21" s="92" t="s">
        <v>159</v>
      </c>
      <c r="C21" s="74">
        <v>6891.88</v>
      </c>
      <c r="D21" s="74">
        <v>6816.6</v>
      </c>
      <c r="E21" s="89">
        <f t="shared" si="2"/>
        <v>75.279999999999745</v>
      </c>
      <c r="F21" s="90">
        <f t="shared" si="3"/>
        <v>1.104362878854559</v>
      </c>
    </row>
    <row r="22" spans="1:6" x14ac:dyDescent="0.25">
      <c r="A22" s="86">
        <v>13330</v>
      </c>
      <c r="B22" s="91" t="s">
        <v>160</v>
      </c>
      <c r="C22" s="88">
        <v>23.7</v>
      </c>
      <c r="D22" s="88">
        <v>164.1</v>
      </c>
      <c r="E22" s="89">
        <f t="shared" si="2"/>
        <v>-140.4</v>
      </c>
      <c r="F22" s="90">
        <f t="shared" si="3"/>
        <v>-85.557586837294338</v>
      </c>
    </row>
    <row r="23" spans="1:6" x14ac:dyDescent="0.25">
      <c r="A23" s="72">
        <v>13141</v>
      </c>
      <c r="B23" s="92" t="s">
        <v>161</v>
      </c>
      <c r="C23" s="74">
        <v>421</v>
      </c>
      <c r="D23" s="74">
        <v>1266.4000000000001</v>
      </c>
      <c r="E23" s="89">
        <f t="shared" si="2"/>
        <v>-845.40000000000009</v>
      </c>
      <c r="F23" s="90">
        <f t="shared" si="3"/>
        <v>-66.756159191408727</v>
      </c>
    </row>
    <row r="24" spans="1:6" x14ac:dyDescent="0.25">
      <c r="A24" s="86">
        <v>13410</v>
      </c>
      <c r="B24" s="91" t="s">
        <v>162</v>
      </c>
      <c r="C24" s="88">
        <v>1000</v>
      </c>
      <c r="D24" s="88">
        <v>6790</v>
      </c>
      <c r="E24" s="89">
        <f t="shared" si="2"/>
        <v>-5790</v>
      </c>
      <c r="F24" s="90">
        <f t="shared" si="3"/>
        <v>-85.272459499263618</v>
      </c>
    </row>
    <row r="25" spans="1:6" x14ac:dyDescent="0.25">
      <c r="A25" s="86">
        <v>13430</v>
      </c>
      <c r="B25" s="91" t="s">
        <v>163</v>
      </c>
      <c r="C25" s="88">
        <v>10000</v>
      </c>
      <c r="D25" s="88">
        <v>40000</v>
      </c>
      <c r="E25" s="89">
        <f t="shared" si="2"/>
        <v>-30000</v>
      </c>
      <c r="F25" s="90">
        <f t="shared" si="3"/>
        <v>-75</v>
      </c>
    </row>
    <row r="26" spans="1:6" x14ac:dyDescent="0.25">
      <c r="A26" s="72">
        <v>13440</v>
      </c>
      <c r="B26" s="93" t="s">
        <v>164</v>
      </c>
      <c r="C26" s="74">
        <v>16011.27</v>
      </c>
      <c r="D26" s="74">
        <v>15470.16</v>
      </c>
      <c r="E26" s="89">
        <f t="shared" si="2"/>
        <v>541.11000000000058</v>
      </c>
      <c r="F26" s="90">
        <f t="shared" si="3"/>
        <v>3.4977660218123106</v>
      </c>
    </row>
    <row r="27" spans="1:6" ht="30" x14ac:dyDescent="0.25">
      <c r="A27" s="72">
        <v>13445</v>
      </c>
      <c r="B27" s="93" t="s">
        <v>165</v>
      </c>
      <c r="C27" s="74">
        <v>0</v>
      </c>
      <c r="D27" s="74">
        <v>250</v>
      </c>
      <c r="E27" s="89">
        <f t="shared" si="2"/>
        <v>-250</v>
      </c>
      <c r="F27" s="90">
        <f t="shared" si="3"/>
        <v>-100</v>
      </c>
    </row>
    <row r="28" spans="1:6" x14ac:dyDescent="0.25">
      <c r="A28" s="72">
        <v>13460</v>
      </c>
      <c r="B28" s="92" t="s">
        <v>166</v>
      </c>
      <c r="C28" s="74">
        <v>5977.2</v>
      </c>
      <c r="D28" s="74">
        <v>4157.12</v>
      </c>
      <c r="E28" s="89">
        <f t="shared" si="2"/>
        <v>1820.08</v>
      </c>
      <c r="F28" s="90">
        <f t="shared" si="3"/>
        <v>43.782233854206765</v>
      </c>
    </row>
    <row r="29" spans="1:6" x14ac:dyDescent="0.25">
      <c r="A29" s="86">
        <v>13470</v>
      </c>
      <c r="B29" s="91" t="s">
        <v>167</v>
      </c>
      <c r="C29" s="88">
        <v>0</v>
      </c>
      <c r="D29" s="88">
        <v>6354.04</v>
      </c>
      <c r="E29" s="89">
        <f t="shared" si="2"/>
        <v>-6354.04</v>
      </c>
      <c r="F29" s="90">
        <f t="shared" si="3"/>
        <v>-100</v>
      </c>
    </row>
    <row r="30" spans="1:6" x14ac:dyDescent="0.25">
      <c r="A30" s="72">
        <v>13480</v>
      </c>
      <c r="B30" s="92" t="s">
        <v>168</v>
      </c>
      <c r="C30" s="74">
        <v>1290</v>
      </c>
      <c r="D30" s="74">
        <v>2400.4499999999998</v>
      </c>
      <c r="E30" s="89">
        <f t="shared" si="2"/>
        <v>-1110.4499999999998</v>
      </c>
      <c r="F30" s="90">
        <f t="shared" si="3"/>
        <v>-46.260076235705803</v>
      </c>
    </row>
    <row r="31" spans="1:6" x14ac:dyDescent="0.25">
      <c r="A31" s="72">
        <v>13501</v>
      </c>
      <c r="B31" s="92" t="s">
        <v>169</v>
      </c>
      <c r="C31" s="74">
        <v>0</v>
      </c>
      <c r="D31" s="74">
        <v>2394</v>
      </c>
      <c r="E31" s="89">
        <f t="shared" si="2"/>
        <v>-2394</v>
      </c>
      <c r="F31" s="90">
        <f t="shared" si="3"/>
        <v>-100</v>
      </c>
    </row>
    <row r="32" spans="1:6" x14ac:dyDescent="0.25">
      <c r="A32" s="86">
        <v>13509</v>
      </c>
      <c r="B32" s="91" t="s">
        <v>170</v>
      </c>
      <c r="C32" s="88">
        <v>1546.98</v>
      </c>
      <c r="D32" s="88">
        <v>1198</v>
      </c>
      <c r="E32" s="89">
        <f t="shared" si="2"/>
        <v>348.98</v>
      </c>
      <c r="F32" s="90">
        <f t="shared" si="3"/>
        <v>29.130217028380628</v>
      </c>
    </row>
    <row r="33" spans="1:6" x14ac:dyDescent="0.25">
      <c r="A33" s="86">
        <v>13610</v>
      </c>
      <c r="B33" s="91" t="s">
        <v>171</v>
      </c>
      <c r="C33" s="88">
        <v>1387.5</v>
      </c>
      <c r="D33" s="88">
        <v>7373.35</v>
      </c>
      <c r="E33" s="89">
        <f t="shared" si="2"/>
        <v>-5985.85</v>
      </c>
      <c r="F33" s="90">
        <f t="shared" si="3"/>
        <v>-81.182230600744575</v>
      </c>
    </row>
    <row r="34" spans="1:6" x14ac:dyDescent="0.25">
      <c r="A34" s="72">
        <v>13620</v>
      </c>
      <c r="B34" s="92" t="s">
        <v>172</v>
      </c>
      <c r="C34" s="74">
        <v>4056.51</v>
      </c>
      <c r="D34" s="74">
        <v>15694.36</v>
      </c>
      <c r="E34" s="89">
        <f t="shared" si="2"/>
        <v>-11637.85</v>
      </c>
      <c r="F34" s="90">
        <f t="shared" si="3"/>
        <v>-74.153071549269924</v>
      </c>
    </row>
    <row r="35" spans="1:6" x14ac:dyDescent="0.25">
      <c r="A35" s="86">
        <v>13630</v>
      </c>
      <c r="B35" s="91" t="s">
        <v>173</v>
      </c>
      <c r="C35" s="88">
        <v>2593</v>
      </c>
      <c r="D35" s="88">
        <v>6186</v>
      </c>
      <c r="E35" s="89">
        <f t="shared" si="2"/>
        <v>-3593</v>
      </c>
      <c r="F35" s="90">
        <f t="shared" si="3"/>
        <v>-58.082767539605562</v>
      </c>
    </row>
    <row r="36" spans="1:6" x14ac:dyDescent="0.25">
      <c r="A36" s="72">
        <v>13640</v>
      </c>
      <c r="B36" s="92" t="s">
        <v>174</v>
      </c>
      <c r="C36" s="74">
        <v>0</v>
      </c>
      <c r="D36" s="74">
        <v>6082.14</v>
      </c>
      <c r="E36" s="89">
        <f t="shared" si="2"/>
        <v>-6082.14</v>
      </c>
      <c r="F36" s="90">
        <f t="shared" si="3"/>
        <v>-100</v>
      </c>
    </row>
    <row r="37" spans="1:6" x14ac:dyDescent="0.25">
      <c r="A37" s="72">
        <v>13760</v>
      </c>
      <c r="B37" s="92" t="s">
        <v>175</v>
      </c>
      <c r="C37" s="74">
        <v>0</v>
      </c>
      <c r="D37" s="74">
        <v>1940</v>
      </c>
      <c r="E37" s="89">
        <f t="shared" si="2"/>
        <v>-1940</v>
      </c>
      <c r="F37" s="90">
        <f t="shared" si="3"/>
        <v>-100</v>
      </c>
    </row>
    <row r="38" spans="1:6" x14ac:dyDescent="0.25">
      <c r="A38" s="86">
        <v>13780</v>
      </c>
      <c r="B38" s="91" t="s">
        <v>176</v>
      </c>
      <c r="C38" s="88">
        <v>6173.53</v>
      </c>
      <c r="D38" s="88">
        <v>10832.52</v>
      </c>
      <c r="E38" s="89">
        <f t="shared" si="2"/>
        <v>-4658.9900000000007</v>
      </c>
      <c r="F38" s="90">
        <f t="shared" si="3"/>
        <v>-43.009290543659283</v>
      </c>
    </row>
    <row r="39" spans="1:6" x14ac:dyDescent="0.25">
      <c r="A39" s="72">
        <v>13810</v>
      </c>
      <c r="B39" s="92" t="s">
        <v>177</v>
      </c>
      <c r="C39" s="74">
        <v>0</v>
      </c>
      <c r="D39" s="74">
        <v>500</v>
      </c>
      <c r="E39" s="89">
        <f t="shared" si="2"/>
        <v>-500</v>
      </c>
      <c r="F39" s="90">
        <f t="shared" si="3"/>
        <v>-100</v>
      </c>
    </row>
    <row r="40" spans="1:6" x14ac:dyDescent="0.25">
      <c r="A40" s="72">
        <v>13950</v>
      </c>
      <c r="B40" s="92" t="s">
        <v>178</v>
      </c>
      <c r="C40" s="74">
        <v>1175</v>
      </c>
      <c r="D40" s="74">
        <v>555</v>
      </c>
      <c r="E40" s="89">
        <f t="shared" si="2"/>
        <v>620</v>
      </c>
      <c r="F40" s="90">
        <f t="shared" si="3"/>
        <v>111.71171171171173</v>
      </c>
    </row>
    <row r="41" spans="1:6" x14ac:dyDescent="0.25">
      <c r="A41" s="86">
        <v>13951</v>
      </c>
      <c r="B41" s="91" t="s">
        <v>179</v>
      </c>
      <c r="C41" s="88">
        <v>0</v>
      </c>
      <c r="D41" s="88">
        <v>4002.71</v>
      </c>
      <c r="E41" s="89">
        <f t="shared" si="2"/>
        <v>-4002.71</v>
      </c>
      <c r="F41" s="90">
        <f t="shared" si="3"/>
        <v>-100</v>
      </c>
    </row>
    <row r="42" spans="1:6" x14ac:dyDescent="0.25">
      <c r="A42" s="72">
        <v>14010</v>
      </c>
      <c r="B42" s="92" t="s">
        <v>180</v>
      </c>
      <c r="C42" s="74">
        <v>293</v>
      </c>
      <c r="D42" s="74">
        <v>4859.5</v>
      </c>
      <c r="E42" s="89">
        <f t="shared" si="2"/>
        <v>-4566.5</v>
      </c>
      <c r="F42" s="90">
        <f t="shared" si="3"/>
        <v>-93.970573104228833</v>
      </c>
    </row>
    <row r="43" spans="1:6" x14ac:dyDescent="0.25">
      <c r="A43" s="72">
        <v>14022</v>
      </c>
      <c r="B43" s="92" t="s">
        <v>181</v>
      </c>
      <c r="C43" s="74">
        <v>999</v>
      </c>
      <c r="D43" s="74">
        <v>773</v>
      </c>
      <c r="E43" s="89">
        <f t="shared" si="2"/>
        <v>226</v>
      </c>
      <c r="F43" s="90">
        <f t="shared" si="3"/>
        <v>29.236739974126777</v>
      </c>
    </row>
    <row r="44" spans="1:6" x14ac:dyDescent="0.25">
      <c r="A44" s="86">
        <v>14023</v>
      </c>
      <c r="B44" s="91" t="s">
        <v>182</v>
      </c>
      <c r="C44" s="88">
        <v>11200</v>
      </c>
      <c r="D44" s="88">
        <v>12565</v>
      </c>
      <c r="E44" s="89">
        <f t="shared" si="2"/>
        <v>-1365</v>
      </c>
      <c r="F44" s="90">
        <f t="shared" si="3"/>
        <v>-10.863509749303617</v>
      </c>
    </row>
    <row r="45" spans="1:6" x14ac:dyDescent="0.25">
      <c r="A45" s="72">
        <v>14024</v>
      </c>
      <c r="B45" s="92" t="s">
        <v>183</v>
      </c>
      <c r="C45" s="74">
        <v>2750</v>
      </c>
      <c r="D45" s="74">
        <v>2020</v>
      </c>
      <c r="E45" s="89">
        <f t="shared" si="2"/>
        <v>730</v>
      </c>
      <c r="F45" s="90">
        <f t="shared" si="3"/>
        <v>36.138613861386148</v>
      </c>
    </row>
    <row r="46" spans="1:6" x14ac:dyDescent="0.25">
      <c r="A46" s="72">
        <v>14026</v>
      </c>
      <c r="B46" s="92" t="s">
        <v>240</v>
      </c>
      <c r="C46" s="74">
        <v>998.3</v>
      </c>
      <c r="D46" s="74">
        <v>0</v>
      </c>
      <c r="E46" s="89">
        <f t="shared" si="2"/>
        <v>998.3</v>
      </c>
      <c r="F46" s="90" t="e">
        <f t="shared" si="3"/>
        <v>#DIV/0!</v>
      </c>
    </row>
    <row r="47" spans="1:6" x14ac:dyDescent="0.25">
      <c r="A47" s="72">
        <v>14030</v>
      </c>
      <c r="B47" s="92" t="s">
        <v>184</v>
      </c>
      <c r="C47" s="74">
        <v>0</v>
      </c>
      <c r="D47" s="74">
        <v>5950.57</v>
      </c>
      <c r="E47" s="89">
        <f t="shared" si="2"/>
        <v>-5950.57</v>
      </c>
      <c r="F47" s="90">
        <f t="shared" si="3"/>
        <v>-100</v>
      </c>
    </row>
    <row r="48" spans="1:6" x14ac:dyDescent="0.25">
      <c r="A48" s="86">
        <v>14032</v>
      </c>
      <c r="B48" s="91" t="s">
        <v>185</v>
      </c>
      <c r="C48" s="88">
        <v>44875.15</v>
      </c>
      <c r="D48" s="88">
        <v>51747.4</v>
      </c>
      <c r="E48" s="89">
        <f t="shared" si="2"/>
        <v>-6872.25</v>
      </c>
      <c r="F48" s="90">
        <f t="shared" si="3"/>
        <v>-13.280377371616737</v>
      </c>
    </row>
    <row r="49" spans="1:8" x14ac:dyDescent="0.25">
      <c r="A49" s="86">
        <v>14160</v>
      </c>
      <c r="B49" s="91" t="s">
        <v>186</v>
      </c>
      <c r="C49" s="88">
        <v>340.28</v>
      </c>
      <c r="D49" s="88">
        <v>0</v>
      </c>
      <c r="E49" s="89">
        <f t="shared" si="2"/>
        <v>340.28</v>
      </c>
      <c r="F49" s="90" t="e">
        <f t="shared" si="3"/>
        <v>#DIV/0!</v>
      </c>
      <c r="H49" s="48" t="e">
        <f>C54-#REF!</f>
        <v>#REF!</v>
      </c>
    </row>
    <row r="50" spans="1:8" x14ac:dyDescent="0.25">
      <c r="A50" s="72">
        <v>14310</v>
      </c>
      <c r="B50" s="92" t="s">
        <v>187</v>
      </c>
      <c r="C50" s="74">
        <v>17489.080000000002</v>
      </c>
      <c r="D50" s="74">
        <v>22044.93</v>
      </c>
      <c r="E50" s="89">
        <f t="shared" si="2"/>
        <v>-4555.8499999999985</v>
      </c>
      <c r="F50" s="90">
        <f t="shared" si="3"/>
        <v>-20.666203068007022</v>
      </c>
    </row>
    <row r="51" spans="1:8" x14ac:dyDescent="0.25">
      <c r="A51" s="86">
        <v>14410</v>
      </c>
      <c r="B51" s="91" t="s">
        <v>188</v>
      </c>
      <c r="C51" s="88">
        <v>0</v>
      </c>
      <c r="D51" s="88">
        <v>34837.480000000003</v>
      </c>
      <c r="E51" s="89">
        <f t="shared" si="2"/>
        <v>-34837.480000000003</v>
      </c>
      <c r="F51" s="90">
        <f t="shared" si="3"/>
        <v>-100</v>
      </c>
    </row>
    <row r="52" spans="1:8" x14ac:dyDescent="0.25">
      <c r="A52" s="86">
        <v>14420</v>
      </c>
      <c r="B52" s="91" t="s">
        <v>189</v>
      </c>
      <c r="C52" s="88">
        <v>0</v>
      </c>
      <c r="D52" s="88">
        <v>13754.08</v>
      </c>
      <c r="E52" s="89">
        <f t="shared" si="2"/>
        <v>-13754.08</v>
      </c>
      <c r="F52" s="90">
        <f t="shared" si="3"/>
        <v>-100</v>
      </c>
    </row>
    <row r="53" spans="1:8" x14ac:dyDescent="0.25">
      <c r="A53" s="86">
        <v>14410</v>
      </c>
      <c r="B53" s="91" t="s">
        <v>196</v>
      </c>
      <c r="C53" s="88">
        <v>14436.74</v>
      </c>
      <c r="D53" s="88">
        <v>0</v>
      </c>
      <c r="E53" s="89">
        <f t="shared" si="2"/>
        <v>14436.74</v>
      </c>
      <c r="F53" s="90" t="e">
        <f t="shared" si="3"/>
        <v>#DIV/0!</v>
      </c>
    </row>
    <row r="54" spans="1:8" x14ac:dyDescent="0.25">
      <c r="A54" s="78"/>
      <c r="B54" s="94" t="s">
        <v>190</v>
      </c>
      <c r="C54" s="95">
        <f>SUM(C18:C53)</f>
        <v>162137.12</v>
      </c>
      <c r="D54" s="95">
        <f>SUM(D18:D53)</f>
        <v>305061.31</v>
      </c>
      <c r="E54" s="96">
        <f>C54-D54</f>
        <v>-142924.19</v>
      </c>
      <c r="F54" s="97">
        <f t="shared" si="3"/>
        <v>-46.850972350443264</v>
      </c>
    </row>
    <row r="55" spans="1:8" ht="57" x14ac:dyDescent="0.25">
      <c r="A55" s="98">
        <v>3</v>
      </c>
      <c r="B55" s="99" t="s">
        <v>191</v>
      </c>
      <c r="C55" s="84" t="s">
        <v>210</v>
      </c>
      <c r="D55" s="66" t="s">
        <v>142</v>
      </c>
      <c r="E55" s="85" t="s">
        <v>211</v>
      </c>
      <c r="F55" s="85" t="s">
        <v>143</v>
      </c>
    </row>
    <row r="56" spans="1:8" x14ac:dyDescent="0.25">
      <c r="A56" s="86">
        <v>13210</v>
      </c>
      <c r="B56" s="100" t="s">
        <v>192</v>
      </c>
      <c r="C56" s="88">
        <v>36278.36</v>
      </c>
      <c r="D56" s="88">
        <v>37308.43</v>
      </c>
      <c r="E56" s="101">
        <f>C56-D56</f>
        <v>-1030.0699999999997</v>
      </c>
      <c r="F56" s="102">
        <f>C56/D56*100-100</f>
        <v>-2.7609577781750687</v>
      </c>
    </row>
    <row r="57" spans="1:8" x14ac:dyDescent="0.25">
      <c r="A57" s="72">
        <v>13220</v>
      </c>
      <c r="B57" s="73" t="s">
        <v>193</v>
      </c>
      <c r="C57" s="74">
        <v>787.78</v>
      </c>
      <c r="D57" s="74">
        <v>1067.01</v>
      </c>
      <c r="E57" s="101">
        <f t="shared" ref="E57:E60" si="4">C57-D57</f>
        <v>-279.23</v>
      </c>
      <c r="F57" s="102">
        <f t="shared" ref="F57:F60" si="5">C57/D57*100-100</f>
        <v>-26.169389227842288</v>
      </c>
    </row>
    <row r="58" spans="1:8" x14ac:dyDescent="0.25">
      <c r="A58" s="86">
        <v>13230</v>
      </c>
      <c r="B58" s="100" t="s">
        <v>194</v>
      </c>
      <c r="C58" s="88">
        <v>9036.1</v>
      </c>
      <c r="D58" s="88">
        <v>7550.4</v>
      </c>
      <c r="E58" s="101">
        <f t="shared" si="4"/>
        <v>1485.7000000000007</v>
      </c>
      <c r="F58" s="102">
        <f t="shared" si="5"/>
        <v>19.677103199830498</v>
      </c>
    </row>
    <row r="59" spans="1:8" x14ac:dyDescent="0.25">
      <c r="A59" s="72">
        <v>13250</v>
      </c>
      <c r="B59" s="73" t="s">
        <v>195</v>
      </c>
      <c r="C59" s="74">
        <v>264.05</v>
      </c>
      <c r="D59" s="74">
        <v>561.02</v>
      </c>
      <c r="E59" s="101">
        <f t="shared" si="4"/>
        <v>-296.96999999999997</v>
      </c>
      <c r="F59" s="102">
        <f t="shared" si="5"/>
        <v>-52.933941748957253</v>
      </c>
    </row>
    <row r="60" spans="1:8" x14ac:dyDescent="0.25">
      <c r="A60" s="78"/>
      <c r="B60" s="78" t="s">
        <v>197</v>
      </c>
      <c r="C60" s="79">
        <f>SUM(C56:C59)</f>
        <v>46366.29</v>
      </c>
      <c r="D60" s="103">
        <f>SUM(D56:D59)</f>
        <v>46486.86</v>
      </c>
      <c r="E60" s="104">
        <f t="shared" si="4"/>
        <v>-120.56999999999971</v>
      </c>
      <c r="F60" s="105">
        <f t="shared" si="5"/>
        <v>-0.25936361371793737</v>
      </c>
    </row>
    <row r="61" spans="1:8" ht="57" x14ac:dyDescent="0.25">
      <c r="A61" s="106"/>
      <c r="B61" s="68" t="s">
        <v>198</v>
      </c>
      <c r="C61" s="84" t="s">
        <v>210</v>
      </c>
      <c r="D61" s="66" t="s">
        <v>142</v>
      </c>
      <c r="E61" s="85" t="s">
        <v>211</v>
      </c>
      <c r="F61" s="85" t="s">
        <v>143</v>
      </c>
    </row>
    <row r="62" spans="1:8" x14ac:dyDescent="0.25">
      <c r="A62" s="106">
        <v>21110</v>
      </c>
      <c r="B62" s="141" t="s">
        <v>241</v>
      </c>
      <c r="C62" s="142">
        <v>25000</v>
      </c>
      <c r="D62" s="143">
        <v>0</v>
      </c>
      <c r="E62" s="144">
        <f>C62-D62</f>
        <v>25000</v>
      </c>
      <c r="F62" s="145" t="e">
        <f>C62/D62*100-100</f>
        <v>#DIV/0!</v>
      </c>
    </row>
    <row r="63" spans="1:8" x14ac:dyDescent="0.25">
      <c r="A63" s="86">
        <v>21200</v>
      </c>
      <c r="B63" s="146" t="s">
        <v>199</v>
      </c>
      <c r="C63" s="147">
        <v>5092</v>
      </c>
      <c r="D63" s="147">
        <v>36225</v>
      </c>
      <c r="E63" s="148">
        <f>C63-D63</f>
        <v>-31133</v>
      </c>
      <c r="F63" s="149">
        <f>C63/D63*100-100</f>
        <v>-85.943409247757074</v>
      </c>
    </row>
    <row r="64" spans="1:8" x14ac:dyDescent="0.25">
      <c r="A64" s="86">
        <v>22100</v>
      </c>
      <c r="B64" s="146" t="s">
        <v>242</v>
      </c>
      <c r="C64" s="147">
        <v>25089</v>
      </c>
      <c r="D64" s="147">
        <v>0</v>
      </c>
      <c r="E64" s="148">
        <f>C64-D64</f>
        <v>25089</v>
      </c>
      <c r="F64" s="149" t="e">
        <f>C64/D64*100-100</f>
        <v>#DIV/0!</v>
      </c>
    </row>
    <row r="65" spans="1:6" x14ac:dyDescent="0.25">
      <c r="A65" s="72">
        <v>22202</v>
      </c>
      <c r="B65" s="150" t="s">
        <v>200</v>
      </c>
      <c r="C65" s="151">
        <v>35894.6</v>
      </c>
      <c r="D65" s="151">
        <v>57649.68</v>
      </c>
      <c r="E65" s="148">
        <f t="shared" ref="E65:E66" si="6">C65-D65</f>
        <v>-21755.08</v>
      </c>
      <c r="F65" s="149">
        <f t="shared" ref="F65:F66" si="7">C65/D65*100-100</f>
        <v>-37.736688217523493</v>
      </c>
    </row>
    <row r="66" spans="1:6" x14ac:dyDescent="0.25">
      <c r="A66" s="72">
        <v>22300</v>
      </c>
      <c r="B66" s="146" t="s">
        <v>196</v>
      </c>
      <c r="C66" s="151">
        <v>0</v>
      </c>
      <c r="D66" s="151">
        <v>12600</v>
      </c>
      <c r="E66" s="148">
        <f t="shared" si="6"/>
        <v>-12600</v>
      </c>
      <c r="F66" s="149">
        <f t="shared" si="7"/>
        <v>-100</v>
      </c>
    </row>
    <row r="67" spans="1:6" x14ac:dyDescent="0.25">
      <c r="A67" s="78"/>
      <c r="B67" s="152" t="s">
        <v>201</v>
      </c>
      <c r="C67" s="153">
        <f>SUM(C62:C66)</f>
        <v>91075.6</v>
      </c>
      <c r="D67" s="153">
        <f>SUM(D62:D66)</f>
        <v>106474.68</v>
      </c>
      <c r="E67" s="154">
        <f>C67-D67</f>
        <v>-15399.079999999987</v>
      </c>
      <c r="F67" s="155">
        <f>C67/D67*100-100</f>
        <v>-14.462668495458246</v>
      </c>
    </row>
    <row r="68" spans="1:6" ht="57" x14ac:dyDescent="0.25">
      <c r="A68" s="68">
        <v>5</v>
      </c>
      <c r="B68" s="68" t="s">
        <v>202</v>
      </c>
      <c r="C68" s="84" t="s">
        <v>210</v>
      </c>
      <c r="D68" s="66" t="s">
        <v>142</v>
      </c>
      <c r="E68" s="85" t="s">
        <v>211</v>
      </c>
      <c r="F68" s="85" t="s">
        <v>143</v>
      </c>
    </row>
    <row r="69" spans="1:6" x14ac:dyDescent="0.25">
      <c r="A69" s="137">
        <v>31122</v>
      </c>
      <c r="B69" s="137" t="s">
        <v>243</v>
      </c>
      <c r="C69" s="108">
        <v>827.09</v>
      </c>
      <c r="D69" s="138">
        <v>0</v>
      </c>
      <c r="E69" s="139">
        <f>C69-D69</f>
        <v>827.09</v>
      </c>
      <c r="F69" s="140" t="e">
        <f>C69/D69*100-100</f>
        <v>#DIV/0!</v>
      </c>
    </row>
    <row r="70" spans="1:6" x14ac:dyDescent="0.25">
      <c r="A70" s="86">
        <v>31230</v>
      </c>
      <c r="B70" s="100" t="s">
        <v>203</v>
      </c>
      <c r="C70" s="107">
        <v>0</v>
      </c>
      <c r="D70" s="107">
        <v>12975.95</v>
      </c>
      <c r="E70" s="108">
        <f t="shared" ref="E70:E75" si="8">C70-D70</f>
        <v>-12975.95</v>
      </c>
      <c r="F70" s="108">
        <f>C70/D70*100-100</f>
        <v>-100</v>
      </c>
    </row>
    <row r="71" spans="1:6" x14ac:dyDescent="0.25">
      <c r="A71" s="86">
        <v>31610</v>
      </c>
      <c r="B71" s="100" t="s">
        <v>204</v>
      </c>
      <c r="C71" s="107">
        <v>0</v>
      </c>
      <c r="D71" s="107">
        <v>21700</v>
      </c>
      <c r="E71" s="108">
        <f t="shared" si="8"/>
        <v>-21700</v>
      </c>
      <c r="F71" s="108">
        <f t="shared" ref="F71:F77" si="9">C71/D71*100-100</f>
        <v>-100</v>
      </c>
    </row>
    <row r="72" spans="1:6" x14ac:dyDescent="0.25">
      <c r="A72" s="72">
        <v>31690</v>
      </c>
      <c r="B72" s="73" t="s">
        <v>205</v>
      </c>
      <c r="C72" s="107">
        <v>0</v>
      </c>
      <c r="D72" s="107">
        <v>29672.7</v>
      </c>
      <c r="E72" s="108">
        <f t="shared" si="8"/>
        <v>-29672.7</v>
      </c>
      <c r="F72" s="108">
        <f t="shared" si="9"/>
        <v>-100</v>
      </c>
    </row>
    <row r="73" spans="1:6" x14ac:dyDescent="0.25">
      <c r="A73" s="72">
        <v>31700</v>
      </c>
      <c r="B73" s="73" t="s">
        <v>244</v>
      </c>
      <c r="C73" s="107">
        <v>49300</v>
      </c>
      <c r="D73" s="107">
        <v>0</v>
      </c>
      <c r="E73" s="108">
        <f t="shared" si="8"/>
        <v>49300</v>
      </c>
      <c r="F73" s="108" t="e">
        <f t="shared" si="9"/>
        <v>#DIV/0!</v>
      </c>
    </row>
    <row r="74" spans="1:6" x14ac:dyDescent="0.25">
      <c r="A74" s="86">
        <v>31701</v>
      </c>
      <c r="B74" s="100" t="s">
        <v>206</v>
      </c>
      <c r="C74" s="107">
        <v>32904</v>
      </c>
      <c r="D74" s="107">
        <v>22487.5</v>
      </c>
      <c r="E74" s="108">
        <f t="shared" si="8"/>
        <v>10416.5</v>
      </c>
      <c r="F74" s="108">
        <f t="shared" si="9"/>
        <v>46.32128960533629</v>
      </c>
    </row>
    <row r="75" spans="1:6" x14ac:dyDescent="0.25">
      <c r="A75" s="86">
        <v>34000</v>
      </c>
      <c r="B75" s="100" t="s">
        <v>207</v>
      </c>
      <c r="C75" s="107">
        <v>18500.03</v>
      </c>
      <c r="D75" s="107">
        <v>86802.74</v>
      </c>
      <c r="E75" s="108">
        <f t="shared" si="8"/>
        <v>-68302.710000000006</v>
      </c>
      <c r="F75" s="108">
        <f t="shared" si="9"/>
        <v>-78.687274157474747</v>
      </c>
    </row>
    <row r="76" spans="1:6" x14ac:dyDescent="0.25">
      <c r="A76" s="100"/>
      <c r="B76" s="109" t="s">
        <v>208</v>
      </c>
      <c r="C76" s="110">
        <f>SUM(C69:C75)</f>
        <v>101531.12</v>
      </c>
      <c r="D76" s="111">
        <f>SUM(D70:D75)</f>
        <v>173638.89</v>
      </c>
      <c r="E76" s="84">
        <f>C76-D76</f>
        <v>-72107.770000000019</v>
      </c>
      <c r="F76" s="108">
        <f t="shared" si="9"/>
        <v>-41.527430865286007</v>
      </c>
    </row>
    <row r="77" spans="1:6" x14ac:dyDescent="0.25">
      <c r="A77" s="112"/>
      <c r="B77" s="113" t="s">
        <v>209</v>
      </c>
      <c r="C77" s="114">
        <f>C16+C54+C60+C67+C76</f>
        <v>1838537.3100000005</v>
      </c>
      <c r="D77" s="115">
        <f>D16+D54+D60+D67+D76</f>
        <v>1758538.44</v>
      </c>
      <c r="E77" s="115">
        <f>C77-D77</f>
        <v>79998.870000000577</v>
      </c>
      <c r="F77" s="84">
        <f t="shared" si="9"/>
        <v>4.5491681148579772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D10" sqref="D10"/>
    </sheetView>
  </sheetViews>
  <sheetFormatPr defaultRowHeight="15" x14ac:dyDescent="0.25"/>
  <cols>
    <col min="1" max="1" width="21.28515625" bestFit="1" customWidth="1"/>
    <col min="2" max="2" width="17.7109375" customWidth="1"/>
    <col min="3" max="3" width="16.140625" bestFit="1" customWidth="1"/>
    <col min="4" max="5" width="11.7109375" bestFit="1" customWidth="1"/>
    <col min="6" max="6" width="12.7109375" bestFit="1" customWidth="1"/>
    <col min="7" max="7" width="10.5703125" bestFit="1" customWidth="1"/>
    <col min="8" max="8" width="12.28515625" bestFit="1" customWidth="1"/>
  </cols>
  <sheetData>
    <row r="1" spans="1:10" x14ac:dyDescent="0.25">
      <c r="B1" t="s">
        <v>245</v>
      </c>
    </row>
    <row r="3" spans="1:10" ht="57" x14ac:dyDescent="0.25">
      <c r="A3" s="162" t="s">
        <v>246</v>
      </c>
      <c r="B3" s="164" t="s">
        <v>253</v>
      </c>
      <c r="C3" s="162" t="s">
        <v>257</v>
      </c>
      <c r="D3" s="164" t="s">
        <v>254</v>
      </c>
      <c r="E3" s="164" t="s">
        <v>247</v>
      </c>
      <c r="F3" s="162" t="s">
        <v>248</v>
      </c>
      <c r="G3" s="164" t="s">
        <v>254</v>
      </c>
      <c r="H3" s="162" t="s">
        <v>255</v>
      </c>
      <c r="I3" s="162" t="s">
        <v>256</v>
      </c>
      <c r="J3" s="17"/>
    </row>
    <row r="4" spans="1:10" ht="15.75" x14ac:dyDescent="0.25">
      <c r="A4" s="163" t="s">
        <v>62</v>
      </c>
      <c r="B4" s="156">
        <f>Table98[[#This Row],[Ndarjet Buxhetore Nr: 10/L-001]]+Table98[[#This Row],[Fondi 22]]+Table98[[#This Row],[49 - BE - Bashkimi Evropian]]+Table98[[#This Row],[Grante të mbetura]]+Table98[[#This Row],[93 - Këshilli i Evropës]]</f>
        <v>2505202</v>
      </c>
      <c r="C4" s="158">
        <v>1437427.18</v>
      </c>
      <c r="D4" s="159">
        <f>C4/B4</f>
        <v>0.57377695690806563</v>
      </c>
      <c r="E4" s="160">
        <v>2283153.84</v>
      </c>
      <c r="F4" s="157">
        <v>1126876.7</v>
      </c>
      <c r="G4" s="159">
        <f>F4/E4</f>
        <v>0.49356144130874685</v>
      </c>
      <c r="H4" s="158">
        <f>C4-F4</f>
        <v>310550.48</v>
      </c>
      <c r="I4" s="161">
        <f>C4/F4*100-100</f>
        <v>27.558514609451066</v>
      </c>
    </row>
    <row r="5" spans="1:10" ht="15.75" x14ac:dyDescent="0.25">
      <c r="A5" s="163" t="s">
        <v>63</v>
      </c>
      <c r="B5" s="156">
        <f>Table98[[#This Row],[Ndarjet Buxhetore Nr: 10/L-001]]+Table98[[#This Row],[Fondi 22]]+Table98[[#This Row],[49 - BE - Bashkimi Evropian]]+Table98[[#This Row],[Grante të mbetura]]+Table98[[#This Row],[93 - Këshilli i Evropës]]</f>
        <v>683925.12</v>
      </c>
      <c r="C5" s="158">
        <v>162137.12</v>
      </c>
      <c r="D5" s="159">
        <f t="shared" ref="D5:D8" si="0">C5/B5</f>
        <v>0.23706852586435193</v>
      </c>
      <c r="E5" s="160">
        <v>669507.54</v>
      </c>
      <c r="F5" s="157">
        <v>305061.31</v>
      </c>
      <c r="G5" s="159">
        <f t="shared" ref="G5:G9" si="1">F5/E5</f>
        <v>0.45565029782935673</v>
      </c>
      <c r="H5" s="158">
        <f t="shared" ref="H5:H9" si="2">C5-F5</f>
        <v>-142924.19</v>
      </c>
      <c r="I5" s="161">
        <f t="shared" ref="I5:I9" si="3">C5/F5*100-100</f>
        <v>-46.850972350443264</v>
      </c>
    </row>
    <row r="6" spans="1:10" ht="15.75" x14ac:dyDescent="0.25">
      <c r="A6" s="163" t="s">
        <v>249</v>
      </c>
      <c r="B6" s="156">
        <f>Table98[[#This Row],[Ndarjet Buxhetore Nr: 10/L-001]]+Table98[[#This Row],[Fondi 22]]+Table98[[#This Row],[49 - BE - Bashkimi Evropian]]+Table98[[#This Row],[Grante të mbetura]]+Table98[[#This Row],[93 - Këshilli i Evropës]]</f>
        <v>138023.23000000001</v>
      </c>
      <c r="C6" s="158">
        <v>46366.2</v>
      </c>
      <c r="D6" s="159">
        <f t="shared" si="0"/>
        <v>0.33593040823635262</v>
      </c>
      <c r="E6" s="160">
        <v>94000</v>
      </c>
      <c r="F6" s="157">
        <v>46486.86</v>
      </c>
      <c r="G6" s="159">
        <f t="shared" si="1"/>
        <v>0.49454106382978724</v>
      </c>
      <c r="H6" s="158">
        <f t="shared" si="2"/>
        <v>-120.66000000000349</v>
      </c>
      <c r="I6" s="161">
        <f t="shared" si="3"/>
        <v>-0.25955721681353339</v>
      </c>
    </row>
    <row r="7" spans="1:10" ht="15.75" x14ac:dyDescent="0.25">
      <c r="A7" s="163" t="s">
        <v>250</v>
      </c>
      <c r="B7" s="156">
        <f>Table98[[#This Row],[Ndarjet Buxhetore Nr: 10/L-001]]+Table98[[#This Row],[Fondi 22]]+Table98[[#This Row],[49 - BE - Bashkimi Evropian]]+Table98[[#This Row],[Grante të mbetura]]+Table98[[#This Row],[93 - Këshilli i Evropës]]</f>
        <v>240089</v>
      </c>
      <c r="C7" s="158">
        <v>91075.6</v>
      </c>
      <c r="D7" s="159">
        <f t="shared" si="0"/>
        <v>0.3793409943812503</v>
      </c>
      <c r="E7" s="160">
        <v>148000</v>
      </c>
      <c r="F7" s="157">
        <v>106474.68</v>
      </c>
      <c r="G7" s="159">
        <f t="shared" si="1"/>
        <v>0.71942351351351341</v>
      </c>
      <c r="H7" s="158">
        <f t="shared" si="2"/>
        <v>-15399.079999999987</v>
      </c>
      <c r="I7" s="161">
        <f t="shared" si="3"/>
        <v>-14.462668495458246</v>
      </c>
    </row>
    <row r="8" spans="1:10" ht="15.75" x14ac:dyDescent="0.25">
      <c r="A8" s="163" t="s">
        <v>251</v>
      </c>
      <c r="B8" s="156">
        <f>Table98[[#This Row],[Ndarjet Buxhetore Nr: 10/L-001]]+Table98[[#This Row],[Fondi 22]]+Table98[[#This Row],[49 - BE - Bashkimi Evropian]]+Table98[[#This Row],[Grante të mbetura]]+Table98[[#This Row],[93 - Këshilli i Evropës]]</f>
        <v>1390746.1199999999</v>
      </c>
      <c r="C8" s="158">
        <v>101531.12</v>
      </c>
      <c r="D8" s="159">
        <f t="shared" si="0"/>
        <v>7.3004783935690584E-2</v>
      </c>
      <c r="E8" s="160">
        <v>878351.27</v>
      </c>
      <c r="F8" s="157">
        <v>173638.89</v>
      </c>
      <c r="G8" s="159">
        <f t="shared" si="1"/>
        <v>0.19768729884115727</v>
      </c>
      <c r="H8" s="158">
        <f t="shared" si="2"/>
        <v>-72107.770000000019</v>
      </c>
      <c r="I8" s="161">
        <f t="shared" si="3"/>
        <v>-41.527430865286007</v>
      </c>
    </row>
    <row r="9" spans="1:10" x14ac:dyDescent="0.25">
      <c r="A9" s="164" t="s">
        <v>252</v>
      </c>
      <c r="B9" s="165">
        <f>SUM(B4:B8)</f>
        <v>4957985.47</v>
      </c>
      <c r="C9" s="166">
        <f>SUM(C4:C8)</f>
        <v>1838537.2199999997</v>
      </c>
      <c r="D9" s="167">
        <f>C9/B9</f>
        <v>0.37082343849628102</v>
      </c>
      <c r="E9" s="165">
        <f>SUM(E4:E8)</f>
        <v>4073012.65</v>
      </c>
      <c r="F9" s="165">
        <f>SUM(F4:F8)</f>
        <v>1758538.44</v>
      </c>
      <c r="G9" s="167">
        <f t="shared" si="1"/>
        <v>0.43175373884488183</v>
      </c>
      <c r="H9" s="166">
        <f t="shared" si="2"/>
        <v>79998.779999999795</v>
      </c>
      <c r="I9" s="168">
        <f t="shared" si="3"/>
        <v>4.5491629969715035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Shkresa</vt:lpstr>
      <vt:lpstr>Raport kontr.buxhetor</vt:lpstr>
      <vt:lpstr>Ndarjet fillestare dhe finale</vt:lpstr>
      <vt:lpstr>Të hyrat Vetanake</vt:lpstr>
      <vt:lpstr>Ekz. sipas Nën-Prog</vt:lpstr>
      <vt:lpstr>Ekz.sipas burimit financimit</vt:lpstr>
      <vt:lpstr>Ekzek. sipas planit kontabel</vt:lpstr>
      <vt:lpstr>Krahasimi i pagesave 2026-2025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</dc:creator>
  <cp:lastModifiedBy>Windows User</cp:lastModifiedBy>
  <dcterms:created xsi:type="dcterms:W3CDTF">2026-07-08T19:32:50Z</dcterms:created>
  <dcterms:modified xsi:type="dcterms:W3CDTF">2026-08-07T11:06:30Z</dcterms:modified>
</cp:coreProperties>
</file>