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GION\Desktop\"/>
    </mc:Choice>
  </mc:AlternateContent>
  <bookViews>
    <workbookView xWindow="0" yWindow="0" windowWidth="28800" windowHeight="12000"/>
  </bookViews>
  <sheets>
    <sheet name="Shkresa" sheetId="1" r:id="rId1"/>
    <sheet name="NDARJET FILLESTARE DHE FINALE " sheetId="4" r:id="rId2"/>
    <sheet name="RAPORT I BUXHETIT - SIMFK" sheetId="2" r:id="rId3"/>
    <sheet name="KRAHASIMI I REALIZIMIT 2025-24" sheetId="3" r:id="rId4"/>
    <sheet name="EKZ. SIPAS FONDIT BURIMOR" sheetId="5" r:id="rId5"/>
    <sheet name="ANEKSI 1" sheetId="6" r:id="rId6"/>
    <sheet name="ANEKSI 2" sheetId="7" r:id="rId7"/>
    <sheet name="ANEKSI 3" sheetId="8" r:id="rId8"/>
    <sheet name="ANEKSI 4" sheetId="9" r:id="rId9"/>
    <sheet name="ANEKSI 5" sheetId="10" r:id="rId10"/>
    <sheet name="REALIZIMI I THV(21)" sheetId="11" r:id="rId11"/>
    <sheet name="EKZEKUTIMI I INVST. KAPITALE" sheetId="12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2" l="1"/>
  <c r="D14" i="12"/>
  <c r="D32" i="12"/>
  <c r="D29" i="12"/>
  <c r="D27" i="12"/>
  <c r="D5" i="12"/>
  <c r="D4" i="12" l="1"/>
  <c r="F6" i="11" l="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5" i="11"/>
  <c r="D14" i="11"/>
  <c r="D48" i="11"/>
  <c r="F48" i="11" s="1"/>
  <c r="E48" i="11"/>
  <c r="E44" i="11"/>
  <c r="D44" i="11"/>
  <c r="E42" i="11"/>
  <c r="D42" i="11"/>
  <c r="E38" i="11"/>
  <c r="D38" i="11"/>
  <c r="E36" i="11"/>
  <c r="D36" i="11"/>
  <c r="E25" i="11"/>
  <c r="D25" i="11"/>
  <c r="E28" i="11"/>
  <c r="D28" i="11"/>
  <c r="E21" i="11"/>
  <c r="D21" i="11"/>
  <c r="E14" i="11"/>
  <c r="E11" i="11"/>
  <c r="D11" i="11"/>
  <c r="D45" i="11" l="1"/>
  <c r="D49" i="11" s="1"/>
  <c r="F49" i="11" s="1"/>
  <c r="E45" i="11"/>
  <c r="E49" i="11" s="1"/>
  <c r="E4" i="10"/>
  <c r="D20" i="10"/>
  <c r="C20" i="10"/>
  <c r="F15" i="10"/>
  <c r="E15" i="10"/>
  <c r="F18" i="10"/>
  <c r="E18" i="10"/>
  <c r="E11" i="10"/>
  <c r="F11" i="10"/>
  <c r="E9" i="10"/>
  <c r="F9" i="10"/>
  <c r="E5" i="10"/>
  <c r="E6" i="10"/>
  <c r="E7" i="10"/>
  <c r="E8" i="10"/>
  <c r="E10" i="10"/>
  <c r="E12" i="10"/>
  <c r="E13" i="10"/>
  <c r="E14" i="10"/>
  <c r="E16" i="10"/>
  <c r="E17" i="10"/>
  <c r="E19" i="10"/>
  <c r="F5" i="10"/>
  <c r="F6" i="10"/>
  <c r="F7" i="10"/>
  <c r="F8" i="10"/>
  <c r="F10" i="10"/>
  <c r="F12" i="10"/>
  <c r="F13" i="10"/>
  <c r="F14" i="10"/>
  <c r="F16" i="10"/>
  <c r="F17" i="10"/>
  <c r="F4" i="10"/>
  <c r="F19" i="10"/>
  <c r="C9" i="9"/>
  <c r="D9" i="9"/>
  <c r="F5" i="9"/>
  <c r="E5" i="9"/>
  <c r="F9" i="9"/>
  <c r="F8" i="9"/>
  <c r="E8" i="9"/>
  <c r="F7" i="9"/>
  <c r="E7" i="9"/>
  <c r="F6" i="9"/>
  <c r="E6" i="9"/>
  <c r="F4" i="9"/>
  <c r="E4" i="9"/>
  <c r="E4" i="8"/>
  <c r="C9" i="8"/>
  <c r="D9" i="8"/>
  <c r="F8" i="8"/>
  <c r="E8" i="8"/>
  <c r="F7" i="8"/>
  <c r="E7" i="8"/>
  <c r="F6" i="8"/>
  <c r="E6" i="8"/>
  <c r="F5" i="8"/>
  <c r="E5" i="8"/>
  <c r="F4" i="8"/>
  <c r="C52" i="7"/>
  <c r="E25" i="7"/>
  <c r="F25" i="7"/>
  <c r="D52" i="7"/>
  <c r="F51" i="7"/>
  <c r="E51" i="7"/>
  <c r="F50" i="7"/>
  <c r="E50" i="7"/>
  <c r="F49" i="7"/>
  <c r="E49" i="7"/>
  <c r="F48" i="7"/>
  <c r="E48" i="7"/>
  <c r="F47" i="7"/>
  <c r="E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F37" i="7"/>
  <c r="E37" i="7"/>
  <c r="F36" i="7"/>
  <c r="E36" i="7"/>
  <c r="F35" i="7"/>
  <c r="E35" i="7"/>
  <c r="F34" i="7"/>
  <c r="E34" i="7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F24" i="7"/>
  <c r="E24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F7" i="7"/>
  <c r="E7" i="7"/>
  <c r="F6" i="7"/>
  <c r="E6" i="7"/>
  <c r="F5" i="7"/>
  <c r="E5" i="7"/>
  <c r="F4" i="7"/>
  <c r="E4" i="7"/>
  <c r="F10" i="6"/>
  <c r="F11" i="6"/>
  <c r="E6" i="6"/>
  <c r="E7" i="6"/>
  <c r="E8" i="6"/>
  <c r="E9" i="6"/>
  <c r="E10" i="6"/>
  <c r="E11" i="6"/>
  <c r="E12" i="6"/>
  <c r="E13" i="6"/>
  <c r="E14" i="6"/>
  <c r="E15" i="6"/>
  <c r="E5" i="6"/>
  <c r="E16" i="6"/>
  <c r="C16" i="6"/>
  <c r="F5" i="6"/>
  <c r="D16" i="6"/>
  <c r="F15" i="6"/>
  <c r="F14" i="6"/>
  <c r="F13" i="6"/>
  <c r="F12" i="6"/>
  <c r="F9" i="6"/>
  <c r="F8" i="6"/>
  <c r="F7" i="6"/>
  <c r="F6" i="6"/>
  <c r="F13" i="5"/>
  <c r="F12" i="5"/>
  <c r="B9" i="4"/>
  <c r="C13" i="5"/>
  <c r="D13" i="5"/>
  <c r="B13" i="5"/>
  <c r="E5" i="5"/>
  <c r="E6" i="5"/>
  <c r="E7" i="5"/>
  <c r="E8" i="5"/>
  <c r="E9" i="5"/>
  <c r="E10" i="5"/>
  <c r="E11" i="5"/>
  <c r="E12" i="5"/>
  <c r="E4" i="5"/>
  <c r="F4" i="5"/>
  <c r="F11" i="5"/>
  <c r="F10" i="5"/>
  <c r="F9" i="5"/>
  <c r="F8" i="5"/>
  <c r="F7" i="5"/>
  <c r="F6" i="5"/>
  <c r="F5" i="5"/>
  <c r="J7" i="4"/>
  <c r="H9" i="4"/>
  <c r="J4" i="4"/>
  <c r="J5" i="4"/>
  <c r="J6" i="4"/>
  <c r="J8" i="4"/>
  <c r="I9" i="4"/>
  <c r="G9" i="4"/>
  <c r="F9" i="4"/>
  <c r="E9" i="4"/>
  <c r="D9" i="4"/>
  <c r="C9" i="4"/>
  <c r="K9" i="3"/>
  <c r="J5" i="3"/>
  <c r="J4" i="3"/>
  <c r="D9" i="3"/>
  <c r="C9" i="3"/>
  <c r="E5" i="3"/>
  <c r="I4" i="3"/>
  <c r="H9" i="3"/>
  <c r="G8" i="3"/>
  <c r="G7" i="3"/>
  <c r="I7" i="3" s="1"/>
  <c r="G6" i="3"/>
  <c r="I6" i="3" s="1"/>
  <c r="G5" i="3"/>
  <c r="I5" i="3" s="1"/>
  <c r="G4" i="3"/>
  <c r="G9" i="3" s="1"/>
  <c r="I9" i="3" s="1"/>
  <c r="I8" i="3"/>
  <c r="B9" i="3"/>
  <c r="K8" i="3"/>
  <c r="J8" i="3"/>
  <c r="E8" i="3"/>
  <c r="K7" i="3"/>
  <c r="J7" i="3"/>
  <c r="E7" i="3"/>
  <c r="K6" i="3"/>
  <c r="J6" i="3"/>
  <c r="E6" i="3"/>
  <c r="K5" i="3"/>
  <c r="K4" i="3"/>
  <c r="E4" i="3"/>
  <c r="F20" i="10" l="1"/>
  <c r="E20" i="10"/>
  <c r="E9" i="9"/>
  <c r="F9" i="8"/>
  <c r="E9" i="8"/>
  <c r="E52" i="7"/>
  <c r="F52" i="7"/>
  <c r="F16" i="6"/>
  <c r="E13" i="5"/>
  <c r="J9" i="4"/>
  <c r="J9" i="3"/>
  <c r="E9" i="3"/>
</calcChain>
</file>

<file path=xl/sharedStrings.xml><?xml version="1.0" encoding="utf-8"?>
<sst xmlns="http://schemas.openxmlformats.org/spreadsheetml/2006/main" count="458" uniqueCount="292">
  <si>
    <t>REPUBLIKA E KOSOVËS - REPUBLIC OF KOSOVO</t>
  </si>
  <si>
    <t>DREJTORIA PËR BUXHET DHE FINANCA</t>
  </si>
  <si>
    <t>RAPORT FINANCIAR PËR PERIUDHËN JANAR-DHJETOR 2025</t>
  </si>
  <si>
    <t>HANI I ELEZIT, 2026</t>
  </si>
  <si>
    <t>RAPORTI I KONTROLLIT BUXHETOR: PERIUDHA JANAR-DHJETOR 2025</t>
  </si>
  <si>
    <t>Viti Fiskal  2025</t>
  </si>
  <si>
    <t>Përshkrimi</t>
  </si>
  <si>
    <t>Shuma e alokuar</t>
  </si>
  <si>
    <t>Aktuali</t>
  </si>
  <si>
    <t>Obligimet</t>
  </si>
  <si>
    <t>Fondet jo e obliguar</t>
  </si>
  <si>
    <t>Zotimet</t>
  </si>
  <si>
    <t>Bilanci</t>
  </si>
  <si>
    <t>Shuma</t>
  </si>
  <si>
    <t>%</t>
  </si>
  <si>
    <t>CAT / RESP / PCLASS / SUBCL</t>
  </si>
  <si>
    <t>A</t>
  </si>
  <si>
    <t>B</t>
  </si>
  <si>
    <t>C</t>
  </si>
  <si>
    <t>D=A-(B+C)</t>
  </si>
  <si>
    <t>D/A</t>
  </si>
  <si>
    <t>E</t>
  </si>
  <si>
    <t>F=D-E</t>
  </si>
  <si>
    <t>F/A</t>
  </si>
  <si>
    <t xml:space="preserve">    10 BUXHETI</t>
  </si>
  <si>
    <t xml:space="preserve">      659 HANI I ELEZIT</t>
  </si>
  <si>
    <t xml:space="preserve">        16035 ZYRA E KRYETARIT - HANI I ELEZIT</t>
  </si>
  <si>
    <t xml:space="preserve">          11 PAGA DHE SHTESA</t>
  </si>
  <si>
    <t xml:space="preserve">          13 MALLRA DHE SHËRBIME</t>
  </si>
  <si>
    <t xml:space="preserve">        16335 ADMINISTRATA - HANI I ELEZIT</t>
  </si>
  <si>
    <t xml:space="preserve">          14 SHPENZIME KOMUNALE</t>
  </si>
  <si>
    <t xml:space="preserve">        16935 ZYRA E KUVENDIT KOMUNAL - HANI I ELEZIT</t>
  </si>
  <si>
    <t xml:space="preserve">        17535 BUXHETI - HANI  ELEZIT</t>
  </si>
  <si>
    <t xml:space="preserve">        18444 PARANDALIMI DHE INSPEKTIMI I ZJARRIT</t>
  </si>
  <si>
    <t xml:space="preserve">          30 PASURITË JOFINANCIARE</t>
  </si>
  <si>
    <t xml:space="preserve">        19675 ZYRA LOKALE E KOMUNITETEVE - HANI I ELEZIT</t>
  </si>
  <si>
    <t xml:space="preserve">        47115 PYLLTARIA   INSPEKCIONI - HANI I ELEZIT</t>
  </si>
  <si>
    <t xml:space="preserve">        48075 TURIZMI-HANI I ELEZIT</t>
  </si>
  <si>
    <t xml:space="preserve">        66480 PLANIFIKIMI URBANIZMI INSPEKCIONI - HANI  ELEZIT</t>
  </si>
  <si>
    <t xml:space="preserve">        73044 ADMINISTRATA - HANI I ELEZIT</t>
  </si>
  <si>
    <t xml:space="preserve">        75050 SHËRBIMET E KUJDESIT PRIMAR SHËNDETËSOR - HANI I ELEZIT</t>
  </si>
  <si>
    <t xml:space="preserve">        75671 SHËRBIMET SOCIALE - HANI ELEZIT</t>
  </si>
  <si>
    <t xml:space="preserve">        85035 SHËRBIMET KULTURORE-H.I ELEZIT</t>
  </si>
  <si>
    <t xml:space="preserve">        92175 ADMINISTRATA - HANI I ELEZIT</t>
  </si>
  <si>
    <t xml:space="preserve">        92890 ARSIMI PARAFILLOR DHE  ÇERDHET - HANI I  ELEZIT</t>
  </si>
  <si>
    <t xml:space="preserve">        94020 ARSIMI FILLOR - HANI  ELEZIT</t>
  </si>
  <si>
    <t xml:space="preserve">        95220 ARSIMI I MESËM - HANI I ELEZIT</t>
  </si>
  <si>
    <t xml:space="preserve">    21 TË HYRAT VETANAKE</t>
  </si>
  <si>
    <t xml:space="preserve">          20 SUBVENCIONE DHE TRANSFERE</t>
  </si>
  <si>
    <t xml:space="preserve">    22 TË HYRAT VETANAKE NGA VITI I KALUAR</t>
  </si>
  <si>
    <t xml:space="preserve">    32 GRANTE TJERA TË JASHTME</t>
  </si>
  <si>
    <t xml:space="preserve">    49 BE - BASHKIMI EUROPIAN</t>
  </si>
  <si>
    <t xml:space="preserve">    59 QEVERIA JAPONEZE</t>
  </si>
  <si>
    <t xml:space="preserve">    60 UN-HABITAT</t>
  </si>
  <si>
    <t xml:space="preserve">    61 QEVERIA ZVICRANE</t>
  </si>
  <si>
    <t xml:space="preserve">    93 COUNCIL OF EUROPE</t>
  </si>
  <si>
    <t>Totali i përgjithshëm</t>
  </si>
  <si>
    <t>KRAHASIMI I PAGESAVE PËR PERIUDHËN JANAR-DHJETOR 2025/2024</t>
  </si>
  <si>
    <t>Kategoritë buxhetore</t>
  </si>
  <si>
    <t>Buxheti 2025</t>
  </si>
  <si>
    <t>Buxheti përfundimtar</t>
  </si>
  <si>
    <t>Buxheti 2024</t>
  </si>
  <si>
    <t>Krahasimi në euro 2025/24</t>
  </si>
  <si>
    <t>Krahasimi në % 2025/24</t>
  </si>
  <si>
    <t>Paga dhe shtesa</t>
  </si>
  <si>
    <t>Mallra dhe shërbime</t>
  </si>
  <si>
    <t>Shpenzime komunale</t>
  </si>
  <si>
    <t>Subvencione dhe trans.</t>
  </si>
  <si>
    <t>Investime Kapitale</t>
  </si>
  <si>
    <t>TOTAL</t>
  </si>
  <si>
    <t>Realizimi Janar-Dhjetor 2025</t>
  </si>
  <si>
    <t>Realizimi Janar-Dhjetor 2024</t>
  </si>
  <si>
    <t>NDARJET FILLESTARE DHE FINALE TË BUXHETIT 2025</t>
  </si>
  <si>
    <t>Kategoritë ekonomike</t>
  </si>
  <si>
    <t>Ndarjet Buxhetore Nr: 08/L-332</t>
  </si>
  <si>
    <t>49 - BE - Bashkimi Evropian</t>
  </si>
  <si>
    <t>Grante të mbetura</t>
  </si>
  <si>
    <t>59 - Qeveria Japoneze</t>
  </si>
  <si>
    <t>22 - Të hyrat e bartura</t>
  </si>
  <si>
    <t>Shtesa</t>
  </si>
  <si>
    <t>Tejkalimi i projeksionit THV</t>
  </si>
  <si>
    <t>Total</t>
  </si>
  <si>
    <t>Shpenzime Komunale</t>
  </si>
  <si>
    <t>Subvencione dhe transfere</t>
  </si>
  <si>
    <t>Shpenzime Kapitale</t>
  </si>
  <si>
    <t>93 - KËSHILLI I EVROPËS</t>
  </si>
  <si>
    <t>Buxheti Aktual</t>
  </si>
  <si>
    <t>Zotim /Obligimet në pritje</t>
  </si>
  <si>
    <t>Buxheti FreeBalance</t>
  </si>
  <si>
    <t>Progresi në % realizim/planifikim</t>
  </si>
  <si>
    <t>10 BUXHETI</t>
  </si>
  <si>
    <t>21 TE HYRAT VETANAKE</t>
  </si>
  <si>
    <t>32 GRANTE TJERA TE JASHTME</t>
  </si>
  <si>
    <t>22- TË HYRAT E BARTURA</t>
  </si>
  <si>
    <t>49 EU-UNIONI EUROPIAN</t>
  </si>
  <si>
    <t>59 QEVERIA JAPONEZE</t>
  </si>
  <si>
    <t>60 UN-HABITAT</t>
  </si>
  <si>
    <t>61 QEVERIA ZVICRANE</t>
  </si>
  <si>
    <t>Totali i Përgjithshëm</t>
  </si>
  <si>
    <t>93 - KËSHILLI EVROPIAN</t>
  </si>
  <si>
    <t>EKZEKUTIMI I BUXHETIT JANAR-DHJETOR 2025 SIPAS FONDIT BURIMOR</t>
  </si>
  <si>
    <t>PAGAT DHE SHTESAT PËR PERIUDHËN JANAR-DHJETOR 2025</t>
  </si>
  <si>
    <t>Kodi</t>
  </si>
  <si>
    <t>Pagat neto përmes listës së pagave</t>
  </si>
  <si>
    <t>Kontributi pensional-punëtori</t>
  </si>
  <si>
    <t>Sindikatat</t>
  </si>
  <si>
    <t>Odat profesionale</t>
  </si>
  <si>
    <t>Përvoja e punës</t>
  </si>
  <si>
    <t>Kontributi pensional-punëdhësi</t>
  </si>
  <si>
    <t>Shtesa e veçantë për të zgjedhurit</t>
  </si>
  <si>
    <t>Krahasimi 2025-2024</t>
  </si>
  <si>
    <t>Krahasimi në %</t>
  </si>
  <si>
    <t>Tatimi në të ardhura personale</t>
  </si>
  <si>
    <t>Shtesa për vëllimin e punës</t>
  </si>
  <si>
    <t>Kujdestaria, puna gjatë natës dhe puna jashtë orarit të punës</t>
  </si>
  <si>
    <t>Pagesa për vendime gjyqësore</t>
  </si>
  <si>
    <t>Totali për paga dhe shtesa</t>
  </si>
  <si>
    <t>Shpenzimi Janar-Dhjetor 2025</t>
  </si>
  <si>
    <t>Shpenzimi Janar-Dhjetor 2024</t>
  </si>
  <si>
    <t>PËRMBLEDHJE E MALLRAVE DHE SHËRBIMEVE JANAR-DHJETOR 2025</t>
  </si>
  <si>
    <t>Mallrat dhe shërbimet</t>
  </si>
  <si>
    <t>Transporti për udhëtime zyrtare jashtë vendit</t>
  </si>
  <si>
    <t>Para xhepi/mëditjet për udhëtime zyrtare jashtë vendit</t>
  </si>
  <si>
    <t>Interneti</t>
  </si>
  <si>
    <t>Telefonia mobile</t>
  </si>
  <si>
    <t>Shërbimet postare</t>
  </si>
  <si>
    <t>Shërbime të ndryshme shëndetësore</t>
  </si>
  <si>
    <t>Shërbime këshilldhënëse dhe profesionale</t>
  </si>
  <si>
    <t>Shërbimet e shtypjes/printimit</t>
  </si>
  <si>
    <t>Shërbime teknike</t>
  </si>
  <si>
    <t>Shpenzimet për anëtarsim</t>
  </si>
  <si>
    <t>Kompjuterët</t>
  </si>
  <si>
    <t>Furnizim për zyrë</t>
  </si>
  <si>
    <t>Furnizim me ushqim dhe pije (jo dreka zyrtare)</t>
  </si>
  <si>
    <t>Furnizime mjekësore</t>
  </si>
  <si>
    <t>Furnizime pastrimi</t>
  </si>
  <si>
    <t>Furnizim me veshmbathje</t>
  </si>
  <si>
    <t>Drutë dhe prodhimet e drurit për ngrohje</t>
  </si>
  <si>
    <t>Avancë (paradhënia) për para të imëta</t>
  </si>
  <si>
    <t>Regjistrimi i automjeteve</t>
  </si>
  <si>
    <t>Sigurimi i automjeteve</t>
  </si>
  <si>
    <t>Mirëmbajtja dhe riparimi i automjeteve</t>
  </si>
  <si>
    <t>Mirëmbajtja e ndërtesave administrative dhe afariste</t>
  </si>
  <si>
    <t>Mirëmbajtja e ndërtesave arsimore</t>
  </si>
  <si>
    <t>Mirëmbajtja e autorrugëve</t>
  </si>
  <si>
    <t>Mirëmbajtja e rrugëve lokale</t>
  </si>
  <si>
    <t>Qiraja për paisje</t>
  </si>
  <si>
    <t>Qiraja për makineri</t>
  </si>
  <si>
    <t>Qiraja për automjete</t>
  </si>
  <si>
    <t>Botimet e publikimeve</t>
  </si>
  <si>
    <t>Totali për mallra dhe shërbime</t>
  </si>
  <si>
    <t>Shpenzimet e udhëtimit zyrtar brenda vendit (transporti i nxënësve)</t>
  </si>
  <si>
    <t>Akomodimi-Udhëtimet zyrtare jashtë vendit</t>
  </si>
  <si>
    <t>Shpenzime tjera të udhëtimeve zyrtare jashtë vendit</t>
  </si>
  <si>
    <t>Shërbimet e arsimit dhe trajnimit</t>
  </si>
  <si>
    <t>Shërbimet e veçanta - konsulente dhe kontraktor individual</t>
  </si>
  <si>
    <t>Shërbime kontraktuese tjera</t>
  </si>
  <si>
    <t>Mobilje</t>
  </si>
  <si>
    <t>Pajisje tjera të teknologjisë inform.dhe të komunikimit</t>
  </si>
  <si>
    <t>Makina fotokopjuese multifunksionale</t>
  </si>
  <si>
    <t>Pajisje tjera</t>
  </si>
  <si>
    <t>Akomodim për mikpritje të delegacioneve të jashtme</t>
  </si>
  <si>
    <t>Derivate për automjete, gjeneratorë dhe makineri</t>
  </si>
  <si>
    <t>Mirëmbajtja e ndërtesave shëndetësore</t>
  </si>
  <si>
    <t>Mirëmbajtja e mobiljeve dhe paisjeve</t>
  </si>
  <si>
    <t>Kompensim i përfaqësimit brenda vendit</t>
  </si>
  <si>
    <t>Vendime Gjyqësore</t>
  </si>
  <si>
    <t xml:space="preserve"> VENDIMET ADMINISTRATIVE - NENI 39.2 LMFPP</t>
  </si>
  <si>
    <t>Pagesa për tarifa - Vendime Gjyqësore/Përmbarimore</t>
  </si>
  <si>
    <t>Pajisje sportive</t>
  </si>
  <si>
    <t>SHPENZIMET KOMUNALE PËR PERIUDHËN JANAR-DHJETOR 2025</t>
  </si>
  <si>
    <t>Shpenzimet komunale</t>
  </si>
  <si>
    <t>Energjia Elektrike</t>
  </si>
  <si>
    <t>Shërbimet e ujësjellësit dhe kanalizimit</t>
  </si>
  <si>
    <t>Mbeturinat</t>
  </si>
  <si>
    <t>Telefonia fikse</t>
  </si>
  <si>
    <t>Pagesat - Vendimet Gjyqësore</t>
  </si>
  <si>
    <t>Totali për shpenzime komunale</t>
  </si>
  <si>
    <t>SUBVENCIONET DHE TRANSFERET PËR PERIUDHËN JANAR-DHJETOR 2025</t>
  </si>
  <si>
    <t>Subvencionet dhe transferet</t>
  </si>
  <si>
    <t>Subvencione për entitete jo-publike</t>
  </si>
  <si>
    <t>Transferet sociale për individë</t>
  </si>
  <si>
    <t>Transferet për përfitues individual tjerë</t>
  </si>
  <si>
    <t>Totali në subvencione dhe transfere</t>
  </si>
  <si>
    <t>Transfere për qeveri tjera</t>
  </si>
  <si>
    <t>.</t>
  </si>
  <si>
    <t>SHPENZIMET KAPITALE JANAR-DHJETOR 2025</t>
  </si>
  <si>
    <t>Investimet kapitale</t>
  </si>
  <si>
    <t>Monumentet dhe komplekset memoriale</t>
  </si>
  <si>
    <t>Rrugët lokale</t>
  </si>
  <si>
    <t>Kanalizimi</t>
  </si>
  <si>
    <t>Rrjetet e ujësjellësit</t>
  </si>
  <si>
    <t>Pajisje tjera të teknologjisë informative dhe të komunikimit</t>
  </si>
  <si>
    <t>Kamionët</t>
  </si>
  <si>
    <t>Pagesa-vendime gjyqësore</t>
  </si>
  <si>
    <t>Totali për investime kapitale</t>
  </si>
  <si>
    <t>Ndërtesat arsimore</t>
  </si>
  <si>
    <t>Ndërtesat shëndetësore</t>
  </si>
  <si>
    <t>Ndërtesa administrative dhe afariste</t>
  </si>
  <si>
    <t>Objektet sportive</t>
  </si>
  <si>
    <t>Fushat sportive</t>
  </si>
  <si>
    <t>Trotuaret</t>
  </si>
  <si>
    <t>Parqet dhe hapësirat publike</t>
  </si>
  <si>
    <t>RAPORT I TË HYRAVE VETANAKE PËR PERIUDHËN JANAR-DHJETOR 2025</t>
  </si>
  <si>
    <t>Nr</t>
  </si>
  <si>
    <t>Kodet</t>
  </si>
  <si>
    <t>Taksa për çertifikata të lindjes</t>
  </si>
  <si>
    <t>Taksa për çertifikata të kurorëzimit</t>
  </si>
  <si>
    <t>Taksa për çertifikata të vdekjes</t>
  </si>
  <si>
    <t>Taksa për çertifikata të tjera</t>
  </si>
  <si>
    <t>Taksa për verifikimin e dok. të ndryshme</t>
  </si>
  <si>
    <t>Taksa administrative</t>
  </si>
  <si>
    <t>I</t>
  </si>
  <si>
    <t>Administrata e Përgjithshme</t>
  </si>
  <si>
    <t>Tatimi në pronë dhe në tokë</t>
  </si>
  <si>
    <t>Taksë për regjistrim të automjeteve</t>
  </si>
  <si>
    <t>II</t>
  </si>
  <si>
    <t>Buxhet dhe Financa</t>
  </si>
  <si>
    <t>Taksa për ushtrimin e vepr.afariste</t>
  </si>
  <si>
    <t>Licenca për reklama dhe publikime në prona publike</t>
  </si>
  <si>
    <t>Licenca për transportin rrugor të udhëtarëve dhe mallrave</t>
  </si>
  <si>
    <t>Taksa tjera administrative</t>
  </si>
  <si>
    <t>Gjobat tjera</t>
  </si>
  <si>
    <t>Shfrytëzimi i pronës publike</t>
  </si>
  <si>
    <t>III</t>
  </si>
  <si>
    <t>Shërbimet Publike</t>
  </si>
  <si>
    <t>Gjoba nga Inspektoriati</t>
  </si>
  <si>
    <t>Licenca për pranim teknik të lokalit</t>
  </si>
  <si>
    <t>IV</t>
  </si>
  <si>
    <t>Taksa për leje ndërtimi</t>
  </si>
  <si>
    <t>Taksa për ndërrim të pronarit të pronës</t>
  </si>
  <si>
    <t>Taksa për ndërrim të destinimit të pronës</t>
  </si>
  <si>
    <t>Taksë për legalizim të objekteve</t>
  </si>
  <si>
    <t>VI</t>
  </si>
  <si>
    <t>Urbanizimi dhe Kadastri</t>
  </si>
  <si>
    <t>Participimet në Arsim</t>
  </si>
  <si>
    <t>Arsimi</t>
  </si>
  <si>
    <t>Taksa për çertifikata mjekësore</t>
  </si>
  <si>
    <t>Participimet në shëndetësi</t>
  </si>
  <si>
    <t>VII</t>
  </si>
  <si>
    <t>Shëndetësia dhe MS</t>
  </si>
  <si>
    <t>VIII</t>
  </si>
  <si>
    <t>Kultura, Rinia dhe Sportet</t>
  </si>
  <si>
    <t>TË HYRAT DIREKTE</t>
  </si>
  <si>
    <t>Të hyrat nga dënimet në trafik</t>
  </si>
  <si>
    <t>Të hyrat nga Agjensioni Pyjor</t>
  </si>
  <si>
    <t>TË HYRAT INDIREKTE</t>
  </si>
  <si>
    <t>TOTALI I PËRGJITHSHËM (A + B)</t>
  </si>
  <si>
    <t>Realizimi 2025</t>
  </si>
  <si>
    <t>Realizimi  2024</t>
  </si>
  <si>
    <t>Ndërrim destinimi i tokës</t>
  </si>
  <si>
    <t>Zhvillimi Ekonomik dhe Turizmi</t>
  </si>
  <si>
    <t>Bujqësia, Pylltaria dhe Zhvillimi Rural</t>
  </si>
  <si>
    <t>Taksë për çertifikatën e pronësisë dhe kopje plani</t>
  </si>
  <si>
    <t>Kodi i projektit</t>
  </si>
  <si>
    <t>Projekti</t>
  </si>
  <si>
    <t xml:space="preserve">SHPENZIMI TOTAL I GRANTIT QEVERITAR </t>
  </si>
  <si>
    <t>SHËRBIMET PUBLIKE DHE EMERGJENCA</t>
  </si>
  <si>
    <t>Ndriçmi publik ne fshatrat:Pustenik, Dimcë, Gorancë, Krivenik, Seçishtë, Rezhancë, Paldenicë, Dermjak</t>
  </si>
  <si>
    <t>Riparimi i rrugëve dhe trotuareve në Han të Elezit dhe në fshatrat:Paldenicë, Seçishtë, Dimcë, Rezhancë, Krivenik</t>
  </si>
  <si>
    <t>Shtimi i kapaciteteve të ujit në Lagjen e Re dhe në Han të Elezit</t>
  </si>
  <si>
    <t>Rregullimi i krojeve publike në Han të Elezit dhe në fshatrat: Dromjak, Seçishtë, Krivenik, Dimcë, Paldenicë, Pustenik dhe Rezhancë</t>
  </si>
  <si>
    <t>Rregullimi i ndriçimit te varrezat e dëshmorëve në fshatin Pustenik</t>
  </si>
  <si>
    <t>TURIZMI</t>
  </si>
  <si>
    <t>Rregullimi i hapësirave turistike në Han të Elezit dhe fshatrat:Pustenik, Krivenik, Seçishtë, Paldenicë, Gorancë</t>
  </si>
  <si>
    <t>Ndërtimi i ballkonit panoramik te shkronjat e UÇK-së</t>
  </si>
  <si>
    <t>URBANIZMI</t>
  </si>
  <si>
    <t>Mjete të lira për bashkëinvestime</t>
  </si>
  <si>
    <t>Ndërtimi i mureve mbrojtëse në Lagja e Re dhe në fshatrat Paldenicë, Dermjak, Pustenik, Seçishtë, Gorancë, Krivenik, Dimcë</t>
  </si>
  <si>
    <t>Ndërtimi i trotuareve për këmbësor në Han të Elezit në Rr. Adem Jashari, Udha e Shkronjave, Driton Loku, Paldenicë</t>
  </si>
  <si>
    <t>Ndërtimi i aneksit për këmbësor në urën e Seçishtës</t>
  </si>
  <si>
    <t>Shtrimi me kubëza betoni të rrugicave dhe trotuareve në Han të Elezit dhe fshatrat: Paldenicë, Seçishtë, Dimcë, Pustenik, Gorancë, Dermjak, Rezhancë, Krivenik</t>
  </si>
  <si>
    <t>Ndërtimi (rihapja, zgjerimi) dhe asfaltimi i rrugëve në fshatrat: Paldenicë, Pustenik, Seçishtë, Gorancë, Dimcë, Krivenik.</t>
  </si>
  <si>
    <t>Rregullimi i varrezave të qytetit dhe fshatrat Gorancë, Pustenik dhe Rezhancë</t>
  </si>
  <si>
    <t>Zgjerimi i rrugës "Adem Jashari" 11 Qershori</t>
  </si>
  <si>
    <t>Asfaltimi i rrugës "Nehat Curri", lagja Curri - Dromjak</t>
  </si>
  <si>
    <t>Renovimi i objektit të Komunës (çatia e objektit komunal dhe parkingu)</t>
  </si>
  <si>
    <t>SHËNDETËSIA DHE MIRËQENIA SOCIALE</t>
  </si>
  <si>
    <t>Rregullimi i infrastrukturës së QKMF-së në Han të Elezit dhe AMF-së në Gorancë</t>
  </si>
  <si>
    <t>SHËRBIMET KULTURORE</t>
  </si>
  <si>
    <t>Rikonstruksionimi i stadiumit "Suad Brava"</t>
  </si>
  <si>
    <t>Renovimi i sallave sportive në shkollat: SHFMU "ILAZ THAÇI",SHFMU "VELI BALLAZHI" dhe SHFMU "KËSHTJELLA E DITURISË"</t>
  </si>
  <si>
    <t>ARSIM DHE SHKENCË</t>
  </si>
  <si>
    <t>Rregullimi i infrastrukturës shkollore në SHML - Dardania, SHFMU - Ilaz Thaçi, SHFMU - Kështjella e Diturisë, SHFMU - Veli Ballazhi dhe IP Ardhmëria</t>
  </si>
  <si>
    <t>Investime në pajisje të IT-së në shkollat SHML Dardania, SHFMU Ilaz Thaçi, SHFMU Veli Ballazhi dhe SHFMU Kështjella e Diturisë</t>
  </si>
  <si>
    <t xml:space="preserve">REALIZIMI I INVESTIMEVE KAPITALE </t>
  </si>
  <si>
    <t>Shpenzimi 2025</t>
  </si>
  <si>
    <t>Ndërtimi dhe rregullimi i parkingut në afërsi të fshatit Paldenicë</t>
  </si>
  <si>
    <t xml:space="preserve"> Sistemi i zgjuar për zbulimin e përmbytjeve të hershme në pellgun e lumit Lepenc</t>
  </si>
  <si>
    <t xml:space="preserve">                       KOMUNA - MUNICIPALITY</t>
  </si>
  <si>
    <t xml:space="preserve">             HANI I ELEZIT</t>
  </si>
  <si>
    <t>Nr. 04/287/2026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</si>
</sst>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8"/>
      <name val="Times New Roman"/>
      <family val="1"/>
    </font>
    <font>
      <b/>
      <sz val="20"/>
      <color rgb="FF17365D"/>
      <name val="Times New Roman"/>
      <family val="1"/>
    </font>
    <font>
      <b/>
      <sz val="10"/>
      <name val="Times New Roman"/>
      <family val="1"/>
    </font>
    <font>
      <b/>
      <sz val="8"/>
      <color indexed="8"/>
      <name val="Verdana"/>
      <family val="2"/>
    </font>
    <font>
      <sz val="8"/>
      <color indexed="8"/>
      <name val="Verdana"/>
      <family val="2"/>
    </font>
    <font>
      <b/>
      <sz val="12"/>
      <name val="Times New Roman"/>
      <family val="1"/>
    </font>
    <font>
      <b/>
      <sz val="11"/>
      <color rgb="FF3F3F3F"/>
      <name val="Times New Roman"/>
      <family val="1"/>
    </font>
    <font>
      <sz val="11"/>
      <color rgb="FF3F3F3F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</patternFill>
    </fill>
    <fill>
      <patternFill patternType="solid">
        <fgColor rgb="FFA5A5A5"/>
        <bgColor indexed="64"/>
      </patternFill>
    </fill>
    <fill>
      <patternFill patternType="solid">
        <fgColor rgb="FFEDEDED"/>
        <bgColor indexed="64"/>
      </patternFill>
    </fill>
  </fills>
  <borders count="2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C9C9C9"/>
      </left>
      <right style="medium">
        <color rgb="FFC9C9C9"/>
      </right>
      <top/>
      <bottom style="medium">
        <color rgb="FFC9C9C9"/>
      </bottom>
      <diagonal/>
    </border>
    <border>
      <left/>
      <right style="medium">
        <color rgb="FFC9C9C9"/>
      </right>
      <top/>
      <bottom style="medium">
        <color rgb="FFC9C9C9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</cellStyleXfs>
  <cellXfs count="135">
    <xf numFmtId="0" fontId="0" fillId="0" borderId="0" xfId="0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0" xfId="0" applyFill="1"/>
    <xf numFmtId="0" fontId="0" fillId="5" borderId="7" xfId="0" applyFill="1" applyBorder="1"/>
    <xf numFmtId="0" fontId="7" fillId="5" borderId="6" xfId="0" applyFont="1" applyFill="1" applyBorder="1"/>
    <xf numFmtId="0" fontId="8" fillId="5" borderId="0" xfId="0" applyFont="1" applyFill="1"/>
    <xf numFmtId="0" fontId="7" fillId="5" borderId="0" xfId="0" applyFont="1" applyFill="1"/>
    <xf numFmtId="0" fontId="9" fillId="5" borderId="0" xfId="0" applyFont="1" applyFill="1"/>
    <xf numFmtId="0" fontId="12" fillId="5" borderId="0" xfId="0" applyFont="1" applyFill="1"/>
    <xf numFmtId="0" fontId="6" fillId="5" borderId="0" xfId="0" applyFont="1" applyFill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13" fillId="6" borderId="12" xfId="0" applyFont="1" applyFill="1" applyBorder="1" applyAlignment="1" applyProtection="1">
      <alignment horizontal="center" vertical="center" wrapText="1"/>
    </xf>
    <xf numFmtId="4" fontId="13" fillId="6" borderId="12" xfId="0" applyNumberFormat="1" applyFont="1" applyFill="1" applyBorder="1" applyAlignment="1" applyProtection="1">
      <alignment horizontal="right" vertical="center" wrapText="1"/>
    </xf>
    <xf numFmtId="4" fontId="14" fillId="6" borderId="12" xfId="0" applyNumberFormat="1" applyFont="1" applyFill="1" applyBorder="1" applyAlignment="1" applyProtection="1">
      <alignment horizontal="right" vertical="center" wrapText="1"/>
    </xf>
    <xf numFmtId="0" fontId="2" fillId="2" borderId="1" xfId="2" applyAlignment="1">
      <alignment horizontal="center" vertical="center" wrapText="1"/>
    </xf>
    <xf numFmtId="0" fontId="2" fillId="2" borderId="1" xfId="2" applyAlignment="1">
      <alignment horizontal="center" vertical="center"/>
    </xf>
    <xf numFmtId="0" fontId="2" fillId="2" borderId="1" xfId="2" applyAlignment="1">
      <alignment horizontal="right" vertical="center"/>
    </xf>
    <xf numFmtId="4" fontId="2" fillId="2" borderId="1" xfId="2" applyNumberFormat="1" applyAlignment="1">
      <alignment horizontal="center" vertical="center"/>
    </xf>
    <xf numFmtId="2" fontId="2" fillId="2" borderId="1" xfId="2" applyNumberFormat="1" applyAlignment="1">
      <alignment horizontal="right" vertical="center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/>
    </xf>
    <xf numFmtId="0" fontId="16" fillId="7" borderId="1" xfId="2" applyFont="1" applyFill="1" applyAlignment="1">
      <alignment horizontal="center" vertical="center"/>
    </xf>
    <xf numFmtId="0" fontId="17" fillId="7" borderId="1" xfId="2" applyFont="1" applyFill="1" applyAlignment="1">
      <alignment horizontal="right" vertical="center"/>
    </xf>
    <xf numFmtId="4" fontId="17" fillId="7" borderId="1" xfId="2" applyNumberFormat="1" applyFont="1" applyFill="1"/>
    <xf numFmtId="4" fontId="17" fillId="7" borderId="1" xfId="2" applyNumberFormat="1" applyFont="1" applyFill="1" applyAlignment="1">
      <alignment horizontal="center" vertical="center"/>
    </xf>
    <xf numFmtId="4" fontId="17" fillId="7" borderId="1" xfId="2" applyNumberFormat="1" applyFont="1" applyFill="1" applyAlignment="1">
      <alignment horizontal="right" vertical="center"/>
    </xf>
    <xf numFmtId="10" fontId="17" fillId="7" borderId="1" xfId="2" applyNumberFormat="1" applyFont="1" applyFill="1" applyAlignment="1">
      <alignment horizontal="right" vertical="center"/>
    </xf>
    <xf numFmtId="4" fontId="18" fillId="7" borderId="12" xfId="4" applyNumberFormat="1" applyFont="1" applyFill="1" applyBorder="1" applyAlignment="1">
      <alignment horizontal="right" vertical="center"/>
    </xf>
    <xf numFmtId="2" fontId="17" fillId="7" borderId="1" xfId="2" applyNumberFormat="1" applyFont="1" applyFill="1" applyAlignment="1">
      <alignment horizontal="right" vertical="center"/>
    </xf>
    <xf numFmtId="4" fontId="16" fillId="7" borderId="1" xfId="2" applyNumberFormat="1" applyFont="1" applyFill="1" applyAlignment="1">
      <alignment horizontal="center" vertical="center"/>
    </xf>
    <xf numFmtId="4" fontId="16" fillId="7" borderId="1" xfId="2" applyNumberFormat="1" applyFont="1" applyFill="1" applyAlignment="1">
      <alignment horizontal="right" vertical="center"/>
    </xf>
    <xf numFmtId="10" fontId="16" fillId="7" borderId="1" xfId="2" applyNumberFormat="1" applyFont="1" applyFill="1" applyAlignment="1">
      <alignment horizontal="right" vertical="center"/>
    </xf>
    <xf numFmtId="2" fontId="16" fillId="7" borderId="1" xfId="2" applyNumberFormat="1" applyFont="1" applyFill="1" applyAlignment="1">
      <alignment horizontal="right" vertical="center"/>
    </xf>
    <xf numFmtId="0" fontId="17" fillId="7" borderId="1" xfId="2" applyFont="1" applyFill="1" applyAlignment="1">
      <alignment horizontal="center" vertical="center" wrapText="1"/>
    </xf>
    <xf numFmtId="0" fontId="17" fillId="7" borderId="1" xfId="2" applyFont="1" applyFill="1" applyAlignment="1">
      <alignment horizontal="center" vertical="center"/>
    </xf>
    <xf numFmtId="164" fontId="7" fillId="7" borderId="12" xfId="1" applyNumberFormat="1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18" xfId="0" applyFont="1" applyFill="1" applyBorder="1" applyAlignment="1">
      <alignment vertical="center" wrapText="1"/>
    </xf>
    <xf numFmtId="0" fontId="19" fillId="5" borderId="15" xfId="0" applyFont="1" applyFill="1" applyBorder="1" applyAlignment="1">
      <alignment vertical="center" wrapText="1"/>
    </xf>
    <xf numFmtId="164" fontId="19" fillId="5" borderId="13" xfId="1" applyFont="1" applyFill="1" applyBorder="1" applyAlignment="1">
      <alignment horizontal="center" vertical="center" wrapText="1"/>
    </xf>
    <xf numFmtId="164" fontId="15" fillId="5" borderId="13" xfId="1" applyFont="1" applyFill="1" applyBorder="1" applyAlignment="1">
      <alignment horizontal="center" vertical="center" wrapText="1"/>
    </xf>
    <xf numFmtId="164" fontId="19" fillId="5" borderId="12" xfId="1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vertical="center" wrapText="1"/>
    </xf>
    <xf numFmtId="164" fontId="15" fillId="5" borderId="12" xfId="1" applyFont="1" applyFill="1" applyBorder="1" applyAlignment="1">
      <alignment horizontal="center" vertical="center" wrapText="1"/>
    </xf>
    <xf numFmtId="164" fontId="15" fillId="5" borderId="20" xfId="1" applyFont="1" applyFill="1" applyBorder="1" applyAlignment="1">
      <alignment horizontal="center" vertical="center" wrapText="1"/>
    </xf>
    <xf numFmtId="164" fontId="15" fillId="5" borderId="21" xfId="1" applyFont="1" applyFill="1" applyBorder="1" applyAlignment="1">
      <alignment horizontal="center" vertical="center" wrapText="1"/>
    </xf>
    <xf numFmtId="164" fontId="0" fillId="0" borderId="0" xfId="0" applyNumberFormat="1"/>
    <xf numFmtId="4" fontId="20" fillId="5" borderId="12" xfId="0" applyNumberFormat="1" applyFont="1" applyFill="1" applyBorder="1"/>
    <xf numFmtId="0" fontId="9" fillId="5" borderId="18" xfId="0" applyFont="1" applyFill="1" applyBorder="1" applyAlignment="1">
      <alignment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vertical="center" wrapText="1"/>
    </xf>
    <xf numFmtId="164" fontId="22" fillId="5" borderId="12" xfId="1" applyFont="1" applyFill="1" applyBorder="1" applyAlignment="1">
      <alignment vertical="center" wrapText="1"/>
    </xf>
    <xf numFmtId="4" fontId="0" fillId="0" borderId="0" xfId="0" applyNumberFormat="1"/>
    <xf numFmtId="164" fontId="23" fillId="6" borderId="12" xfId="1" applyFont="1" applyFill="1" applyBorder="1" applyAlignment="1">
      <alignment vertical="center" wrapText="1"/>
    </xf>
    <xf numFmtId="164" fontId="23" fillId="6" borderId="12" xfId="1" applyFont="1" applyFill="1" applyBorder="1" applyAlignment="1">
      <alignment horizontal="right" vertical="center" wrapText="1"/>
    </xf>
    <xf numFmtId="164" fontId="23" fillId="5" borderId="12" xfId="1" applyFont="1" applyFill="1" applyBorder="1" applyAlignment="1">
      <alignment vertical="center" wrapText="1"/>
    </xf>
    <xf numFmtId="164" fontId="24" fillId="8" borderId="12" xfId="1" applyFont="1" applyFill="1" applyBorder="1" applyAlignment="1">
      <alignment vertical="center"/>
    </xf>
    <xf numFmtId="164" fontId="23" fillId="5" borderId="12" xfId="1" applyFont="1" applyFill="1" applyBorder="1" applyAlignment="1">
      <alignment horizontal="right" vertical="center" wrapText="1"/>
    </xf>
    <xf numFmtId="164" fontId="21" fillId="5" borderId="12" xfId="1" applyFont="1" applyFill="1" applyBorder="1" applyAlignment="1">
      <alignment vertical="center" wrapText="1"/>
    </xf>
    <xf numFmtId="164" fontId="14" fillId="6" borderId="11" xfId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vertical="center"/>
    </xf>
    <xf numFmtId="0" fontId="21" fillId="7" borderId="12" xfId="3" applyFont="1" applyFill="1" applyBorder="1" applyAlignment="1">
      <alignment vertical="center"/>
    </xf>
    <xf numFmtId="0" fontId="21" fillId="7" borderId="12" xfId="3" applyFont="1" applyFill="1" applyBorder="1" applyAlignment="1">
      <alignment horizontal="center" vertical="center" wrapText="1"/>
    </xf>
    <xf numFmtId="0" fontId="21" fillId="7" borderId="12" xfId="3" applyFont="1" applyFill="1" applyBorder="1" applyAlignment="1">
      <alignment horizontal="right" vertical="center"/>
    </xf>
    <xf numFmtId="4" fontId="21" fillId="7" borderId="12" xfId="3" applyNumberFormat="1" applyFont="1" applyFill="1" applyBorder="1" applyAlignment="1">
      <alignment horizontal="center" vertical="center"/>
    </xf>
    <xf numFmtId="164" fontId="7" fillId="7" borderId="22" xfId="1" applyNumberFormat="1" applyFont="1" applyFill="1" applyBorder="1"/>
    <xf numFmtId="2" fontId="21" fillId="7" borderId="12" xfId="3" applyNumberFormat="1" applyFont="1" applyFill="1" applyBorder="1" applyAlignment="1">
      <alignment horizontal="center" vertical="center"/>
    </xf>
    <xf numFmtId="0" fontId="21" fillId="7" borderId="12" xfId="3" applyFont="1" applyFill="1" applyBorder="1" applyAlignment="1">
      <alignment vertical="center" wrapText="1"/>
    </xf>
    <xf numFmtId="4" fontId="22" fillId="7" borderId="12" xfId="3" applyNumberFormat="1" applyFont="1" applyFill="1" applyBorder="1" applyAlignment="1">
      <alignment horizontal="center" vertical="center"/>
    </xf>
    <xf numFmtId="2" fontId="22" fillId="7" borderId="12" xfId="3" applyNumberFormat="1" applyFont="1" applyFill="1" applyBorder="1" applyAlignment="1">
      <alignment horizontal="center" vertical="center"/>
    </xf>
    <xf numFmtId="0" fontId="2" fillId="2" borderId="1" xfId="2" applyAlignment="1">
      <alignment vertical="center"/>
    </xf>
    <xf numFmtId="0" fontId="2" fillId="2" borderId="1" xfId="2" applyAlignment="1">
      <alignment vertical="center" wrapText="1"/>
    </xf>
    <xf numFmtId="165" fontId="2" fillId="2" borderId="1" xfId="2" applyNumberFormat="1" applyAlignment="1">
      <alignment horizontal="right" vertical="center"/>
    </xf>
    <xf numFmtId="164" fontId="0" fillId="0" borderId="0" xfId="1" applyFont="1"/>
    <xf numFmtId="164" fontId="7" fillId="5" borderId="22" xfId="1" applyFont="1" applyFill="1" applyBorder="1"/>
    <xf numFmtId="2" fontId="2" fillId="2" borderId="1" xfId="2" applyNumberFormat="1" applyAlignment="1">
      <alignment horizontal="center" vertical="center"/>
    </xf>
    <xf numFmtId="4" fontId="2" fillId="2" borderId="1" xfId="2" applyNumberFormat="1" applyAlignment="1">
      <alignment vertical="center"/>
    </xf>
    <xf numFmtId="4" fontId="2" fillId="2" borderId="1" xfId="2" applyNumberFormat="1" applyAlignment="1">
      <alignment horizontal="center" vertical="center" wrapText="1"/>
    </xf>
    <xf numFmtId="0" fontId="2" fillId="2" borderId="1" xfId="2" applyNumberFormat="1" applyAlignment="1">
      <alignment horizontal="center" vertical="center" wrapText="1"/>
    </xf>
    <xf numFmtId="164" fontId="2" fillId="2" borderId="1" xfId="2" applyNumberFormat="1" applyAlignment="1">
      <alignment horizontal="center" vertical="center" wrapText="1"/>
    </xf>
    <xf numFmtId="0" fontId="25" fillId="9" borderId="23" xfId="0" applyFont="1" applyFill="1" applyBorder="1" applyAlignment="1">
      <alignment horizontal="center" vertical="center" wrapText="1"/>
    </xf>
    <xf numFmtId="0" fontId="25" fillId="9" borderId="24" xfId="0" applyFont="1" applyFill="1" applyBorder="1" applyAlignment="1">
      <alignment horizontal="center" vertical="center" wrapText="1"/>
    </xf>
    <xf numFmtId="0" fontId="25" fillId="9" borderId="24" xfId="0" applyFont="1" applyFill="1" applyBorder="1" applyAlignment="1">
      <alignment horizontal="center" vertical="center"/>
    </xf>
    <xf numFmtId="0" fontId="25" fillId="9" borderId="25" xfId="0" applyFont="1" applyFill="1" applyBorder="1" applyAlignment="1">
      <alignment horizontal="center" vertical="center" wrapText="1"/>
    </xf>
    <xf numFmtId="0" fontId="25" fillId="10" borderId="26" xfId="0" applyFont="1" applyFill="1" applyBorder="1" applyAlignment="1">
      <alignment horizontal="center" vertical="center" wrapText="1"/>
    </xf>
    <xf numFmtId="0" fontId="26" fillId="10" borderId="27" xfId="0" applyFont="1" applyFill="1" applyBorder="1" applyAlignment="1">
      <alignment horizontal="center" vertical="center" wrapText="1"/>
    </xf>
    <xf numFmtId="0" fontId="26" fillId="10" borderId="27" xfId="0" applyFont="1" applyFill="1" applyBorder="1" applyAlignment="1">
      <alignment horizontal="center" vertical="center"/>
    </xf>
    <xf numFmtId="0" fontId="25" fillId="10" borderId="27" xfId="0" applyFont="1" applyFill="1" applyBorder="1" applyAlignment="1">
      <alignment horizontal="center" vertical="center" wrapText="1"/>
    </xf>
    <xf numFmtId="0" fontId="26" fillId="10" borderId="27" xfId="0" applyFont="1" applyFill="1" applyBorder="1" applyAlignment="1">
      <alignment vertical="center"/>
    </xf>
    <xf numFmtId="0" fontId="25" fillId="0" borderId="2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/>
    </xf>
    <xf numFmtId="0" fontId="25" fillId="10" borderId="26" xfId="0" applyFont="1" applyFill="1" applyBorder="1" applyAlignment="1">
      <alignment horizontal="center" vertical="center"/>
    </xf>
    <xf numFmtId="0" fontId="25" fillId="10" borderId="27" xfId="0" applyFont="1" applyFill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164" fontId="26" fillId="10" borderId="27" xfId="1" applyFont="1" applyFill="1" applyBorder="1" applyAlignment="1">
      <alignment vertical="center" wrapText="1"/>
    </xf>
    <xf numFmtId="164" fontId="26" fillId="0" borderId="27" xfId="1" applyFont="1" applyBorder="1" applyAlignment="1">
      <alignment vertical="center"/>
    </xf>
    <xf numFmtId="164" fontId="26" fillId="0" borderId="27" xfId="1" applyFont="1" applyBorder="1" applyAlignment="1">
      <alignment vertical="center" wrapText="1"/>
    </xf>
    <xf numFmtId="164" fontId="25" fillId="10" borderId="27" xfId="1" applyFont="1" applyFill="1" applyBorder="1" applyAlignment="1">
      <alignment vertical="center"/>
    </xf>
    <xf numFmtId="164" fontId="25" fillId="0" borderId="27" xfId="1" applyFont="1" applyBorder="1" applyAlignment="1">
      <alignment vertical="center"/>
    </xf>
    <xf numFmtId="164" fontId="26" fillId="10" borderId="27" xfId="1" applyFont="1" applyFill="1" applyBorder="1" applyAlignment="1">
      <alignment vertical="center"/>
    </xf>
    <xf numFmtId="164" fontId="4" fillId="0" borderId="0" xfId="1" applyFont="1"/>
    <xf numFmtId="0" fontId="0" fillId="0" borderId="0" xfId="0" applyFont="1"/>
    <xf numFmtId="0" fontId="0" fillId="0" borderId="0" xfId="0" applyAlignment="1">
      <alignment wrapText="1"/>
    </xf>
    <xf numFmtId="164" fontId="1" fillId="0" borderId="0" xfId="1" applyFont="1"/>
    <xf numFmtId="0" fontId="27" fillId="0" borderId="0" xfId="0" applyFont="1" applyAlignment="1">
      <alignment wrapText="1"/>
    </xf>
    <xf numFmtId="4" fontId="28" fillId="0" borderId="0" xfId="0" applyNumberFormat="1" applyFont="1"/>
    <xf numFmtId="0" fontId="5" fillId="5" borderId="0" xfId="0" applyFont="1" applyFill="1" applyAlignment="1">
      <alignment horizontal="left" vertical="center" indent="7"/>
    </xf>
    <xf numFmtId="0" fontId="6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3" fillId="6" borderId="12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13" fillId="6" borderId="13" xfId="0" applyFont="1" applyFill="1" applyBorder="1" applyAlignment="1" applyProtection="1">
      <alignment horizontal="center" vertical="center" wrapText="1"/>
    </xf>
    <xf numFmtId="0" fontId="13" fillId="6" borderId="14" xfId="0" applyFont="1" applyFill="1" applyBorder="1" applyAlignment="1" applyProtection="1">
      <alignment horizontal="center" vertical="center" wrapText="1"/>
    </xf>
    <xf numFmtId="0" fontId="13" fillId="6" borderId="15" xfId="0" applyFont="1" applyFill="1" applyBorder="1" applyAlignment="1" applyProtection="1">
      <alignment horizontal="center" vertical="center" wrapText="1"/>
    </xf>
    <xf numFmtId="0" fontId="13" fillId="6" borderId="12" xfId="0" applyFont="1" applyFill="1" applyBorder="1" applyAlignment="1" applyProtection="1">
      <alignment horizontal="left" vertical="center" wrapText="1"/>
    </xf>
    <xf numFmtId="4" fontId="13" fillId="6" borderId="12" xfId="0" applyNumberFormat="1" applyFont="1" applyFill="1" applyBorder="1" applyAlignment="1" applyProtection="1">
      <alignment horizontal="right" vertical="center" wrapText="1"/>
    </xf>
    <xf numFmtId="0" fontId="14" fillId="6" borderId="12" xfId="0" applyFont="1" applyFill="1" applyBorder="1" applyAlignment="1" applyProtection="1">
      <alignment horizontal="left" vertical="center" wrapText="1"/>
    </xf>
    <xf numFmtId="4" fontId="14" fillId="6" borderId="12" xfId="0" applyNumberFormat="1" applyFont="1" applyFill="1" applyBorder="1" applyAlignment="1" applyProtection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5">
    <cellStyle name="20% - Accent2" xfId="4" builtinId="34"/>
    <cellStyle name="Check Cell" xfId="3" builtinId="23"/>
    <cellStyle name="Comma" xfId="1" builtinId="3"/>
    <cellStyle name="Normal" xfId="0" builtinId="0"/>
    <cellStyle name="Output" xfId="2" builtinId="21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28574</xdr:colOff>
      <xdr:row>2</xdr:row>
      <xdr:rowOff>180975</xdr:rowOff>
    </xdr:from>
    <xdr:to>
      <xdr:col>10</xdr:col>
      <xdr:colOff>380999</xdr:colOff>
      <xdr:row>8</xdr:row>
      <xdr:rowOff>24765</xdr:rowOff>
    </xdr:to>
    <xdr:pic>
      <xdr:nvPicPr>
        <xdr:cNvPr id="2" name="Picture 1" descr="STEMA 1">
          <a:extLst>
            <a:ext uri="{FF2B5EF4-FFF2-40B4-BE49-F238E27FC236}">
              <a16:creationId xmlns:a16="http://schemas.microsoft.com/office/drawing/2014/main" id="{0E5FABFA-9AB1-4B74-AC4A-C45697E75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4" y="546735"/>
          <a:ext cx="962025" cy="941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2</xdr:row>
      <xdr:rowOff>114300</xdr:rowOff>
    </xdr:from>
    <xdr:to>
      <xdr:col>2</xdr:col>
      <xdr:colOff>66675</xdr:colOff>
      <xdr:row>7</xdr:row>
      <xdr:rowOff>62866</xdr:rowOff>
    </xdr:to>
    <xdr:pic>
      <xdr:nvPicPr>
        <xdr:cNvPr id="3" name="Picture 2" descr="Logoere2">
          <a:extLst>
            <a:ext uri="{FF2B5EF4-FFF2-40B4-BE49-F238E27FC236}">
              <a16:creationId xmlns:a16="http://schemas.microsoft.com/office/drawing/2014/main" id="{1040E3B3-9683-4C2B-B227-34D7BD9F1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0" y="480060"/>
          <a:ext cx="809625" cy="86296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B/Downloads/Raporti%20janar-dhjetor%202024%20per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kresa"/>
      <sheetName val="Raporti SIMFK "/>
      <sheetName val="Ndarjet fillestare dhe finale"/>
      <sheetName val="Krahasimi i pagesave 2024-2023"/>
      <sheetName val="Ekzekut. buxhet. sipas burimit "/>
      <sheetName val="Shpenz. sipas plan.kontabël"/>
      <sheetName val="Ekzekutimi i Inv.Kapitale"/>
      <sheetName val="Të hyrat"/>
      <sheetName val="Raporti janar-dhjetor 2024 per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3" name="Table98" displayName="Table98" ref="A3:J9" totalsRowShown="0" headerRowDxfId="14" dataDxfId="12" headerRowBorderDxfId="13" tableBorderDxfId="11" totalsRowBorderDxfId="10">
  <autoFilter ref="A3:J9"/>
  <tableColumns count="10">
    <tableColumn id="1" name="Kategoritë ekonomike" dataDxfId="9"/>
    <tableColumn id="2" name="Ndarjet Buxhetore Nr: 08/L-332" dataDxfId="8" dataCellStyle="Comma"/>
    <tableColumn id="5" name="49 - BE - Bashkimi Evropian" dataDxfId="7" dataCellStyle="Comma"/>
    <tableColumn id="6" name="Grante të mbetura" dataDxfId="6" dataCellStyle="Comma"/>
    <tableColumn id="7" name="59 - Qeveria Japoneze" dataDxfId="5" dataCellStyle="Comma"/>
    <tableColumn id="3" name="22 - Të hyrat e bartura" dataDxfId="4" dataCellStyle="Comma"/>
    <tableColumn id="4" name="Shtesa" dataDxfId="3" dataCellStyle="Comma"/>
    <tableColumn id="8" name="Tejkalimi i projeksionit THV" dataDxfId="2" dataCellStyle="Comma"/>
    <tableColumn id="9" name="93 - KËSHILLI I EVROPËS" dataDxfId="1" dataCellStyle="Comma"/>
    <tableColumn id="11" name="Total" dataDxfId="0" dataCellStyle="Comma">
      <calculatedColumnFormula>SUM(Table98[[#This Row],[Ndarjet Buxhetore Nr: 08/L-332]:[93 - KËSHILLI I EVROPËS]])</calculatedColumnFormula>
    </tableColumn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3:D34" totalsRowShown="0">
  <autoFilter ref="A3:D34">
    <filterColumn colId="0" hiddenButton="1"/>
    <filterColumn colId="1" hiddenButton="1"/>
    <filterColumn colId="2" hiddenButton="1"/>
    <filterColumn colId="3" hiddenButton="1"/>
  </autoFilter>
  <tableColumns count="4">
    <tableColumn id="1" name="Nr"/>
    <tableColumn id="7" name="Kodi i projektit"/>
    <tableColumn id="2" name="Projekti"/>
    <tableColumn id="6" name="Shpenzimi 2025" dataCellStyle="Comma">
      <calculatedColumnFormula>#REF!/#REF!*100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O15" sqref="O15"/>
    </sheetView>
  </sheetViews>
  <sheetFormatPr defaultRowHeight="15" x14ac:dyDescent="0.25"/>
  <sheetData>
    <row r="1" spans="1:1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ht="15.75" x14ac:dyDescent="0.25">
      <c r="A4" s="4"/>
      <c r="B4" s="5"/>
      <c r="C4" s="116" t="s">
        <v>0</v>
      </c>
      <c r="D4" s="116"/>
      <c r="E4" s="116"/>
      <c r="F4" s="116"/>
      <c r="G4" s="116"/>
      <c r="H4" s="116"/>
      <c r="I4" s="116"/>
      <c r="J4" s="5"/>
      <c r="K4" s="6"/>
    </row>
    <row r="5" spans="1:11" x14ac:dyDescent="0.25">
      <c r="A5" s="4"/>
      <c r="B5" s="5"/>
      <c r="C5" s="117" t="s">
        <v>289</v>
      </c>
      <c r="D5" s="117"/>
      <c r="E5" s="117"/>
      <c r="F5" s="117"/>
      <c r="G5" s="117"/>
      <c r="H5" s="117"/>
      <c r="I5" s="117"/>
      <c r="J5" s="5"/>
      <c r="K5" s="6"/>
    </row>
    <row r="6" spans="1:11" x14ac:dyDescent="0.25">
      <c r="A6" s="4"/>
      <c r="B6" s="5"/>
      <c r="C6" s="117" t="s">
        <v>290</v>
      </c>
      <c r="D6" s="117"/>
      <c r="E6" s="117"/>
      <c r="F6" s="117"/>
      <c r="G6" s="117"/>
      <c r="H6" s="117"/>
      <c r="I6" s="117"/>
      <c r="J6" s="5"/>
      <c r="K6" s="6"/>
    </row>
    <row r="7" spans="1:1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x14ac:dyDescent="0.25">
      <c r="A9" s="7"/>
      <c r="B9" s="8" t="s">
        <v>291</v>
      </c>
      <c r="C9" s="9"/>
      <c r="D9" s="5"/>
      <c r="E9" s="5"/>
      <c r="F9" s="5"/>
      <c r="G9" s="5"/>
      <c r="H9" s="5"/>
      <c r="I9" s="5"/>
      <c r="J9" s="5"/>
      <c r="K9" s="6"/>
    </row>
    <row r="10" spans="1:11" x14ac:dyDescent="0.25">
      <c r="A10" s="7"/>
      <c r="B10" s="10"/>
      <c r="C10" s="9"/>
      <c r="D10" s="5"/>
      <c r="E10" s="5"/>
      <c r="F10" s="5"/>
      <c r="G10" s="5"/>
      <c r="H10" s="5"/>
      <c r="I10" s="5"/>
      <c r="J10" s="5"/>
      <c r="K10" s="6"/>
    </row>
    <row r="11" spans="1:11" x14ac:dyDescent="0.25">
      <c r="A11" s="7"/>
      <c r="B11" s="10"/>
      <c r="C11" s="9"/>
      <c r="D11" s="5"/>
      <c r="E11" s="5"/>
      <c r="F11" s="5"/>
      <c r="G11" s="5"/>
      <c r="H11" s="5"/>
      <c r="I11" s="5"/>
      <c r="J11" s="5"/>
      <c r="K11" s="6"/>
    </row>
    <row r="12" spans="1:11" x14ac:dyDescent="0.25">
      <c r="A12" s="7"/>
      <c r="B12" s="10"/>
      <c r="C12" s="9"/>
      <c r="D12" s="5"/>
      <c r="E12" s="5"/>
      <c r="F12" s="5"/>
      <c r="G12" s="5"/>
      <c r="H12" s="5"/>
      <c r="I12" s="5"/>
      <c r="J12" s="5"/>
      <c r="K12" s="6"/>
    </row>
    <row r="13" spans="1:1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6"/>
    </row>
    <row r="14" spans="1:1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6"/>
    </row>
    <row r="15" spans="1:11" ht="23.25" x14ac:dyDescent="0.35">
      <c r="A15" s="4"/>
      <c r="B15" s="118" t="s">
        <v>1</v>
      </c>
      <c r="C15" s="118"/>
      <c r="D15" s="118"/>
      <c r="E15" s="118"/>
      <c r="F15" s="118"/>
      <c r="G15" s="118"/>
      <c r="H15" s="118"/>
      <c r="I15" s="118"/>
      <c r="J15" s="5"/>
      <c r="K15" s="6"/>
    </row>
    <row r="16" spans="1:1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6"/>
    </row>
    <row r="17" spans="1:1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6"/>
    </row>
    <row r="18" spans="1:1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6"/>
    </row>
    <row r="19" spans="1:1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6"/>
    </row>
    <row r="20" spans="1:1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</row>
    <row r="21" spans="1:1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6"/>
    </row>
    <row r="22" spans="1:1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6"/>
    </row>
    <row r="23" spans="1:1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6"/>
    </row>
    <row r="24" spans="1:11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6"/>
    </row>
    <row r="25" spans="1:11" x14ac:dyDescent="0.25">
      <c r="A25" s="119" t="s">
        <v>2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1"/>
    </row>
    <row r="26" spans="1:11" x14ac:dyDescent="0.25">
      <c r="A26" s="119"/>
      <c r="B26" s="120"/>
      <c r="C26" s="120"/>
      <c r="D26" s="120"/>
      <c r="E26" s="120"/>
      <c r="F26" s="120"/>
      <c r="G26" s="120"/>
      <c r="H26" s="120"/>
      <c r="I26" s="120"/>
      <c r="J26" s="120"/>
      <c r="K26" s="121"/>
    </row>
    <row r="27" spans="1:11" x14ac:dyDescent="0.25">
      <c r="A27" s="119"/>
      <c r="B27" s="120"/>
      <c r="C27" s="120"/>
      <c r="D27" s="120"/>
      <c r="E27" s="120"/>
      <c r="F27" s="120"/>
      <c r="G27" s="120"/>
      <c r="H27" s="120"/>
      <c r="I27" s="120"/>
      <c r="J27" s="120"/>
      <c r="K27" s="121"/>
    </row>
    <row r="28" spans="1:11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6"/>
    </row>
    <row r="29" spans="1:11" x14ac:dyDescent="0.25">
      <c r="A29" s="4"/>
      <c r="B29" s="5"/>
      <c r="C29" s="5"/>
      <c r="D29" s="5"/>
      <c r="E29" s="5"/>
      <c r="F29" s="5"/>
      <c r="G29" s="5"/>
      <c r="H29" s="5"/>
      <c r="I29" s="5"/>
      <c r="J29" s="5"/>
      <c r="K29" s="6"/>
    </row>
    <row r="30" spans="1:11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6"/>
    </row>
    <row r="31" spans="1:11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6"/>
    </row>
    <row r="32" spans="1:11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6"/>
    </row>
    <row r="33" spans="1:11" x14ac:dyDescent="0.25">
      <c r="A33" s="4"/>
      <c r="B33" s="5"/>
      <c r="C33" s="5"/>
      <c r="D33" s="5"/>
      <c r="E33" s="5"/>
      <c r="F33" s="5"/>
      <c r="G33" s="5"/>
      <c r="H33" s="5"/>
      <c r="I33" s="5"/>
      <c r="J33" s="5"/>
      <c r="K33" s="6"/>
    </row>
    <row r="34" spans="1:11" x14ac:dyDescent="0.25">
      <c r="A34" s="4"/>
      <c r="B34" s="5"/>
      <c r="C34" s="5"/>
      <c r="D34" s="5"/>
      <c r="E34" s="5"/>
      <c r="F34" s="5"/>
      <c r="G34" s="5"/>
      <c r="H34" s="5"/>
      <c r="I34" s="5"/>
      <c r="J34" s="5"/>
      <c r="K34" s="6"/>
    </row>
    <row r="35" spans="1:11" x14ac:dyDescent="0.25">
      <c r="A35" s="4"/>
      <c r="B35" s="5"/>
      <c r="C35" s="5"/>
      <c r="D35" s="5"/>
      <c r="E35" s="5"/>
      <c r="F35" s="5"/>
      <c r="G35" s="5"/>
      <c r="H35" s="5"/>
      <c r="I35" s="5"/>
      <c r="J35" s="5"/>
      <c r="K35" s="6"/>
    </row>
    <row r="36" spans="1:11" x14ac:dyDescent="0.25">
      <c r="A36" s="4"/>
      <c r="B36" s="5"/>
      <c r="C36" s="5"/>
      <c r="D36" s="5"/>
      <c r="E36" s="5"/>
      <c r="F36" s="5"/>
      <c r="G36" s="5"/>
      <c r="H36" s="5"/>
      <c r="I36" s="5"/>
      <c r="J36" s="5"/>
      <c r="K36" s="6"/>
    </row>
    <row r="37" spans="1:11" x14ac:dyDescent="0.25">
      <c r="A37" s="4"/>
      <c r="B37" s="5"/>
      <c r="C37" s="5"/>
      <c r="D37" s="5"/>
      <c r="E37" s="5"/>
      <c r="F37" s="5"/>
      <c r="G37" s="5"/>
      <c r="H37" s="5"/>
      <c r="I37" s="5"/>
      <c r="J37" s="5"/>
      <c r="K37" s="6"/>
    </row>
    <row r="38" spans="1:11" x14ac:dyDescent="0.25">
      <c r="A38" s="4"/>
      <c r="B38" s="5"/>
      <c r="C38" s="5"/>
      <c r="D38" s="5"/>
      <c r="E38" s="5"/>
      <c r="F38" s="5"/>
      <c r="G38" s="5"/>
      <c r="H38" s="5"/>
      <c r="I38" s="5"/>
      <c r="J38" s="5"/>
      <c r="K38" s="6"/>
    </row>
    <row r="39" spans="1:11" x14ac:dyDescent="0.25">
      <c r="A39" s="4"/>
      <c r="B39" s="5"/>
      <c r="C39" s="5"/>
      <c r="D39" s="5"/>
      <c r="E39" s="5"/>
      <c r="F39" s="5"/>
      <c r="G39" s="5"/>
      <c r="H39" s="5"/>
      <c r="I39" s="5"/>
      <c r="J39" s="5"/>
      <c r="K39" s="6"/>
    </row>
    <row r="40" spans="1:11" x14ac:dyDescent="0.25">
      <c r="A40" s="4"/>
      <c r="B40" s="5"/>
      <c r="C40" s="5"/>
      <c r="D40" s="5"/>
      <c r="E40" s="5"/>
      <c r="F40" s="5"/>
      <c r="G40" s="5"/>
      <c r="H40" s="5"/>
      <c r="I40" s="5"/>
      <c r="J40" s="5"/>
      <c r="K40" s="6"/>
    </row>
    <row r="41" spans="1:11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6"/>
    </row>
    <row r="42" spans="1:11" x14ac:dyDescent="0.25">
      <c r="A42" s="4"/>
      <c r="B42" s="5"/>
      <c r="C42" s="5"/>
      <c r="D42" s="5"/>
      <c r="E42" s="5"/>
      <c r="F42" s="5"/>
      <c r="G42" s="5"/>
      <c r="H42" s="5"/>
      <c r="I42" s="5"/>
      <c r="J42" s="5"/>
      <c r="K42" s="6"/>
    </row>
    <row r="43" spans="1:11" x14ac:dyDescent="0.25">
      <c r="A43" s="4"/>
      <c r="B43" s="5"/>
      <c r="C43" s="5"/>
      <c r="D43" s="5"/>
      <c r="E43" s="5"/>
      <c r="F43" s="5"/>
      <c r="G43" s="5"/>
      <c r="H43" s="5"/>
      <c r="I43" s="5"/>
      <c r="J43" s="5"/>
      <c r="K43" s="6"/>
    </row>
    <row r="44" spans="1:11" x14ac:dyDescent="0.25">
      <c r="A44" s="4"/>
      <c r="B44" s="5"/>
      <c r="C44" s="11"/>
      <c r="D44" s="5"/>
      <c r="E44" s="5"/>
      <c r="F44" s="5"/>
      <c r="G44" s="5"/>
      <c r="H44" s="5"/>
      <c r="I44" s="5"/>
      <c r="J44" s="5"/>
      <c r="K44" s="6"/>
    </row>
    <row r="45" spans="1:11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spans="1:11" x14ac:dyDescent="0.25">
      <c r="A46" s="4"/>
      <c r="B46" s="5"/>
      <c r="C46" s="5"/>
      <c r="D46" s="5"/>
      <c r="E46" s="5"/>
      <c r="F46" s="5"/>
      <c r="G46" s="5"/>
      <c r="H46" s="5"/>
      <c r="I46" s="5"/>
      <c r="J46" s="5"/>
      <c r="K46" s="6"/>
    </row>
    <row r="47" spans="1:11" x14ac:dyDescent="0.25">
      <c r="A47" s="4"/>
      <c r="B47" s="5"/>
      <c r="C47" s="5"/>
      <c r="D47" s="5"/>
      <c r="E47" s="5"/>
      <c r="F47" s="5"/>
      <c r="G47" s="5"/>
      <c r="H47" s="5"/>
      <c r="I47" s="5"/>
      <c r="J47" s="5"/>
      <c r="K47" s="6"/>
    </row>
    <row r="48" spans="1:11" x14ac:dyDescent="0.25">
      <c r="A48" s="4"/>
      <c r="B48" s="5"/>
      <c r="D48" s="5"/>
      <c r="E48" s="5"/>
      <c r="F48" s="12" t="s">
        <v>3</v>
      </c>
      <c r="G48" s="5"/>
      <c r="H48" s="5"/>
      <c r="I48" s="5"/>
      <c r="J48" s="5"/>
      <c r="K48" s="6"/>
    </row>
    <row r="49" spans="1:11" x14ac:dyDescent="0.25">
      <c r="A49" s="4"/>
      <c r="B49" s="5"/>
      <c r="C49" s="5"/>
      <c r="D49" s="5"/>
      <c r="E49" s="5"/>
      <c r="F49" s="5"/>
      <c r="G49" s="5"/>
      <c r="H49" s="5"/>
      <c r="I49" s="5"/>
      <c r="J49" s="5"/>
      <c r="K49" s="6"/>
    </row>
    <row r="50" spans="1:11" x14ac:dyDescent="0.25">
      <c r="A50" s="4"/>
      <c r="B50" s="5"/>
      <c r="C50" s="5"/>
      <c r="D50" s="5"/>
      <c r="E50" s="5"/>
      <c r="F50" s="5"/>
      <c r="G50" s="5"/>
      <c r="H50" s="5"/>
      <c r="I50" s="5"/>
      <c r="J50" s="5"/>
      <c r="K50" s="6"/>
    </row>
    <row r="51" spans="1:11" x14ac:dyDescent="0.25">
      <c r="A51" s="4"/>
      <c r="B51" s="5"/>
      <c r="C51" s="5"/>
      <c r="D51" s="5"/>
      <c r="E51" s="5"/>
      <c r="F51" s="5"/>
      <c r="G51" s="5"/>
      <c r="H51" s="5"/>
      <c r="I51" s="5"/>
      <c r="J51" s="5"/>
      <c r="K51" s="6"/>
    </row>
    <row r="52" spans="1:11" x14ac:dyDescent="0.25">
      <c r="A52" s="4"/>
      <c r="B52" s="5"/>
      <c r="C52" s="5"/>
      <c r="D52" s="5"/>
      <c r="E52" s="5"/>
      <c r="F52" s="5"/>
      <c r="G52" s="5"/>
      <c r="H52" s="5"/>
      <c r="I52" s="5"/>
      <c r="J52" s="5"/>
      <c r="K52" s="6"/>
    </row>
    <row r="53" spans="1:11" ht="15.75" thickBot="1" x14ac:dyDescent="0.3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5"/>
    </row>
  </sheetData>
  <mergeCells count="5">
    <mergeCell ref="C4:I4"/>
    <mergeCell ref="C5:I5"/>
    <mergeCell ref="C6:I6"/>
    <mergeCell ref="B15:I15"/>
    <mergeCell ref="A25:K2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C20" sqref="C20"/>
    </sheetView>
  </sheetViews>
  <sheetFormatPr defaultRowHeight="15" x14ac:dyDescent="0.25"/>
  <cols>
    <col min="2" max="2" width="51.7109375" bestFit="1" customWidth="1"/>
    <col min="3" max="3" width="11.42578125" bestFit="1" customWidth="1"/>
    <col min="4" max="4" width="13.7109375" customWidth="1"/>
    <col min="5" max="5" width="13.28515625" customWidth="1"/>
    <col min="9" max="9" width="8.7109375" customWidth="1"/>
    <col min="10" max="10" width="8.85546875" hidden="1" customWidth="1"/>
    <col min="11" max="11" width="11.42578125" bestFit="1" customWidth="1"/>
  </cols>
  <sheetData>
    <row r="1" spans="1:8" ht="15.75" x14ac:dyDescent="0.25">
      <c r="B1" s="133" t="s">
        <v>186</v>
      </c>
      <c r="C1" s="133"/>
      <c r="D1" s="133"/>
      <c r="E1" s="133"/>
      <c r="F1" s="133"/>
      <c r="G1" s="133"/>
      <c r="H1" s="133"/>
    </row>
    <row r="3" spans="1:8" ht="60" x14ac:dyDescent="0.25">
      <c r="A3" s="78">
        <v>5</v>
      </c>
      <c r="B3" s="78" t="s">
        <v>187</v>
      </c>
      <c r="C3" s="26" t="s">
        <v>117</v>
      </c>
      <c r="D3" s="21" t="s">
        <v>118</v>
      </c>
      <c r="E3" s="21" t="s">
        <v>110</v>
      </c>
      <c r="F3" s="21" t="s">
        <v>111</v>
      </c>
    </row>
    <row r="4" spans="1:8" x14ac:dyDescent="0.25">
      <c r="A4" s="78">
        <v>31120</v>
      </c>
      <c r="B4" s="78" t="s">
        <v>198</v>
      </c>
      <c r="C4" s="26">
        <v>42075.99</v>
      </c>
      <c r="D4" s="21">
        <v>0</v>
      </c>
      <c r="E4" s="87">
        <f>C4-D4</f>
        <v>42075.99</v>
      </c>
      <c r="F4" s="86" t="e">
        <f>C4/D4*100-100</f>
        <v>#DIV/0!</v>
      </c>
    </row>
    <row r="5" spans="1:8" x14ac:dyDescent="0.25">
      <c r="A5" s="78">
        <v>31121</v>
      </c>
      <c r="B5" s="78" t="s">
        <v>196</v>
      </c>
      <c r="C5" s="26">
        <v>14989.98</v>
      </c>
      <c r="D5" s="26">
        <v>50544.73</v>
      </c>
      <c r="E5" s="87">
        <f t="shared" ref="E5:E19" si="0">C5-D5</f>
        <v>-35554.75</v>
      </c>
      <c r="F5" s="86">
        <f t="shared" ref="F5:F18" si="1">C5/D5*100-100</f>
        <v>-70.343139630976367</v>
      </c>
    </row>
    <row r="6" spans="1:8" x14ac:dyDescent="0.25">
      <c r="A6" s="78">
        <v>31122</v>
      </c>
      <c r="B6" s="78" t="s">
        <v>197</v>
      </c>
      <c r="C6" s="26">
        <v>6107.17</v>
      </c>
      <c r="D6" s="26">
        <v>14375.5</v>
      </c>
      <c r="E6" s="87">
        <f t="shared" si="0"/>
        <v>-8268.33</v>
      </c>
      <c r="F6" s="86">
        <f t="shared" si="1"/>
        <v>-57.516816806371949</v>
      </c>
    </row>
    <row r="7" spans="1:8" x14ac:dyDescent="0.25">
      <c r="A7" s="78">
        <v>31124</v>
      </c>
      <c r="B7" s="78" t="s">
        <v>199</v>
      </c>
      <c r="C7" s="26">
        <v>46665.99</v>
      </c>
      <c r="D7" s="26">
        <v>0</v>
      </c>
      <c r="E7" s="87">
        <f t="shared" si="0"/>
        <v>46665.99</v>
      </c>
      <c r="F7" s="86" t="e">
        <f t="shared" si="1"/>
        <v>#DIV/0!</v>
      </c>
    </row>
    <row r="8" spans="1:8" x14ac:dyDescent="0.25">
      <c r="A8" s="23">
        <v>31125</v>
      </c>
      <c r="B8" s="78" t="s">
        <v>188</v>
      </c>
      <c r="C8" s="27">
        <v>58493.26</v>
      </c>
      <c r="D8" s="27">
        <v>0</v>
      </c>
      <c r="E8" s="87">
        <f t="shared" si="0"/>
        <v>58493.26</v>
      </c>
      <c r="F8" s="86" t="e">
        <f t="shared" si="1"/>
        <v>#DIV/0!</v>
      </c>
    </row>
    <row r="9" spans="1:8" x14ac:dyDescent="0.25">
      <c r="A9" s="23">
        <v>31129</v>
      </c>
      <c r="B9" s="78" t="s">
        <v>200</v>
      </c>
      <c r="C9" s="27">
        <v>2999.88</v>
      </c>
      <c r="D9" s="27">
        <v>0</v>
      </c>
      <c r="E9" s="87">
        <f t="shared" si="0"/>
        <v>2999.88</v>
      </c>
      <c r="F9" s="86" t="e">
        <f t="shared" si="1"/>
        <v>#DIV/0!</v>
      </c>
    </row>
    <row r="10" spans="1:8" x14ac:dyDescent="0.25">
      <c r="A10" s="23">
        <v>31230</v>
      </c>
      <c r="B10" s="78" t="s">
        <v>189</v>
      </c>
      <c r="C10" s="27">
        <v>164823.45000000001</v>
      </c>
      <c r="D10" s="27">
        <v>296933.18</v>
      </c>
      <c r="E10" s="87">
        <f t="shared" si="0"/>
        <v>-132109.72999999998</v>
      </c>
      <c r="F10" s="86">
        <f t="shared" si="1"/>
        <v>-44.491400388464498</v>
      </c>
    </row>
    <row r="11" spans="1:8" x14ac:dyDescent="0.25">
      <c r="A11" s="23">
        <v>31240</v>
      </c>
      <c r="B11" s="78" t="s">
        <v>201</v>
      </c>
      <c r="C11" s="27">
        <v>129339.04</v>
      </c>
      <c r="D11" s="27">
        <v>0</v>
      </c>
      <c r="E11" s="87">
        <f t="shared" si="0"/>
        <v>129339.04</v>
      </c>
      <c r="F11" s="86" t="e">
        <f t="shared" si="1"/>
        <v>#DIV/0!</v>
      </c>
    </row>
    <row r="12" spans="1:8" x14ac:dyDescent="0.25">
      <c r="A12" s="23">
        <v>31250</v>
      </c>
      <c r="B12" s="78" t="s">
        <v>190</v>
      </c>
      <c r="C12" s="27"/>
      <c r="D12" s="27">
        <v>53859</v>
      </c>
      <c r="E12" s="87">
        <f t="shared" si="0"/>
        <v>-53859</v>
      </c>
      <c r="F12" s="86">
        <f t="shared" si="1"/>
        <v>-100</v>
      </c>
    </row>
    <row r="13" spans="1:8" x14ac:dyDescent="0.25">
      <c r="A13" s="23">
        <v>31260</v>
      </c>
      <c r="B13" s="78" t="s">
        <v>191</v>
      </c>
      <c r="C13" s="27">
        <v>16241.72</v>
      </c>
      <c r="D13" s="27">
        <v>18000</v>
      </c>
      <c r="E13" s="87">
        <f t="shared" si="0"/>
        <v>-1758.2800000000007</v>
      </c>
      <c r="F13" s="86">
        <f t="shared" si="1"/>
        <v>-9.7682222222222208</v>
      </c>
    </row>
    <row r="14" spans="1:8" x14ac:dyDescent="0.25">
      <c r="A14" s="23">
        <v>31610</v>
      </c>
      <c r="B14" s="78" t="s">
        <v>192</v>
      </c>
      <c r="C14" s="27">
        <v>96042.31</v>
      </c>
      <c r="D14" s="27"/>
      <c r="E14" s="87">
        <f t="shared" si="0"/>
        <v>96042.31</v>
      </c>
      <c r="F14" s="86" t="e">
        <f t="shared" si="1"/>
        <v>#DIV/0!</v>
      </c>
    </row>
    <row r="15" spans="1:8" x14ac:dyDescent="0.25">
      <c r="A15" s="23">
        <v>31640</v>
      </c>
      <c r="B15" s="78" t="s">
        <v>131</v>
      </c>
      <c r="C15" s="27">
        <v>4855.49</v>
      </c>
      <c r="D15" s="27">
        <v>0</v>
      </c>
      <c r="E15" s="87">
        <f t="shared" si="0"/>
        <v>4855.49</v>
      </c>
      <c r="F15" s="86" t="e">
        <f t="shared" si="1"/>
        <v>#DIV/0!</v>
      </c>
    </row>
    <row r="16" spans="1:8" x14ac:dyDescent="0.25">
      <c r="A16" s="23">
        <v>31690</v>
      </c>
      <c r="B16" s="78" t="s">
        <v>160</v>
      </c>
      <c r="C16" s="27">
        <v>34306.339999999997</v>
      </c>
      <c r="D16" s="27">
        <v>7888.8</v>
      </c>
      <c r="E16" s="87">
        <f t="shared" si="0"/>
        <v>26417.539999999997</v>
      </c>
      <c r="F16" s="86">
        <f t="shared" si="1"/>
        <v>334.87399858026566</v>
      </c>
    </row>
    <row r="17" spans="1:6" x14ac:dyDescent="0.25">
      <c r="A17" s="23">
        <v>31701</v>
      </c>
      <c r="B17" s="78" t="s">
        <v>193</v>
      </c>
      <c r="C17" s="27">
        <v>111886</v>
      </c>
      <c r="D17" s="27"/>
      <c r="E17" s="87">
        <f t="shared" si="0"/>
        <v>111886</v>
      </c>
      <c r="F17" s="86" t="e">
        <f t="shared" si="1"/>
        <v>#DIV/0!</v>
      </c>
    </row>
    <row r="18" spans="1:6" x14ac:dyDescent="0.25">
      <c r="A18" s="23">
        <v>32140</v>
      </c>
      <c r="B18" s="78" t="s">
        <v>202</v>
      </c>
      <c r="C18" s="27">
        <v>22533.24</v>
      </c>
      <c r="D18" s="27">
        <v>0</v>
      </c>
      <c r="E18" s="87">
        <f t="shared" si="0"/>
        <v>22533.24</v>
      </c>
      <c r="F18" s="86" t="e">
        <f t="shared" si="1"/>
        <v>#DIV/0!</v>
      </c>
    </row>
    <row r="19" spans="1:6" x14ac:dyDescent="0.25">
      <c r="A19" s="23">
        <v>34000</v>
      </c>
      <c r="B19" s="78" t="s">
        <v>194</v>
      </c>
      <c r="C19" s="27">
        <v>86985.42</v>
      </c>
      <c r="D19" s="27">
        <v>28961.98</v>
      </c>
      <c r="E19" s="87">
        <f t="shared" si="0"/>
        <v>58023.44</v>
      </c>
      <c r="F19" s="21">
        <f t="shared" ref="F19:F20" si="2">C19/D19*100-100</f>
        <v>200.34348480317988</v>
      </c>
    </row>
    <row r="20" spans="1:6" x14ac:dyDescent="0.25">
      <c r="A20" s="78"/>
      <c r="B20" s="78" t="s">
        <v>195</v>
      </c>
      <c r="C20" s="27">
        <f>SUM(C4:C19)</f>
        <v>838345.28</v>
      </c>
      <c r="D20" s="27">
        <f>SUM(D4:D19)</f>
        <v>470563.18999999994</v>
      </c>
      <c r="E20" s="85">
        <f t="shared" ref="E20" si="3">C20-D20</f>
        <v>367782.09000000008</v>
      </c>
      <c r="F20" s="21">
        <f t="shared" si="2"/>
        <v>78.157853783675705</v>
      </c>
    </row>
  </sheetData>
  <mergeCells count="1">
    <mergeCell ref="B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31" workbookViewId="0">
      <selection activeCell="H41" sqref="H41"/>
    </sheetView>
  </sheetViews>
  <sheetFormatPr defaultRowHeight="15" x14ac:dyDescent="0.25"/>
  <cols>
    <col min="3" max="3" width="41.42578125" bestFit="1" customWidth="1"/>
    <col min="4" max="4" width="13.140625" bestFit="1" customWidth="1"/>
    <col min="5" max="5" width="11.42578125" bestFit="1" customWidth="1"/>
    <col min="6" max="6" width="11.85546875" bestFit="1" customWidth="1"/>
    <col min="8" max="8" width="11" bestFit="1" customWidth="1"/>
    <col min="9" max="9" width="7.7109375" customWidth="1"/>
    <col min="10" max="11" width="10.42578125" bestFit="1" customWidth="1"/>
    <col min="14" max="18" width="8.85546875" customWidth="1"/>
  </cols>
  <sheetData>
    <row r="1" spans="1:9" x14ac:dyDescent="0.25">
      <c r="B1" s="134" t="s">
        <v>203</v>
      </c>
      <c r="C1" s="134"/>
      <c r="D1" s="134"/>
      <c r="E1" s="134"/>
      <c r="F1" s="134"/>
      <c r="G1" s="134"/>
      <c r="H1" s="134"/>
      <c r="I1" s="134"/>
    </row>
    <row r="2" spans="1:9" ht="15.75" thickBot="1" x14ac:dyDescent="0.3"/>
    <row r="3" spans="1:9" ht="28.15" customHeight="1" thickBot="1" x14ac:dyDescent="0.3">
      <c r="A3" s="88" t="s">
        <v>204</v>
      </c>
      <c r="B3" s="89" t="s">
        <v>205</v>
      </c>
      <c r="C3" s="90" t="s">
        <v>6</v>
      </c>
      <c r="D3" s="89" t="s">
        <v>248</v>
      </c>
      <c r="E3" s="89" t="s">
        <v>249</v>
      </c>
      <c r="F3" s="91" t="s">
        <v>110</v>
      </c>
    </row>
    <row r="4" spans="1:9" ht="15" customHeight="1" thickBot="1" x14ac:dyDescent="0.3">
      <c r="A4" s="92"/>
      <c r="B4" s="93"/>
      <c r="C4" s="94"/>
      <c r="D4" s="95">
        <v>2</v>
      </c>
      <c r="E4" s="95">
        <v>3</v>
      </c>
      <c r="F4" s="96"/>
    </row>
    <row r="5" spans="1:9" ht="15" customHeight="1" thickBot="1" x14ac:dyDescent="0.3">
      <c r="A5" s="100">
        <v>2</v>
      </c>
      <c r="B5" s="94">
        <v>50013</v>
      </c>
      <c r="C5" s="94" t="s">
        <v>206</v>
      </c>
      <c r="D5" s="104">
        <v>80.5</v>
      </c>
      <c r="E5" s="104">
        <v>280.5</v>
      </c>
      <c r="F5" s="105">
        <f>D5-E5</f>
        <v>-200</v>
      </c>
    </row>
    <row r="6" spans="1:9" ht="15" customHeight="1" thickBot="1" x14ac:dyDescent="0.3">
      <c r="A6" s="97">
        <v>3</v>
      </c>
      <c r="B6" s="99">
        <v>50014</v>
      </c>
      <c r="C6" s="99" t="s">
        <v>207</v>
      </c>
      <c r="D6" s="106">
        <v>50</v>
      </c>
      <c r="E6" s="106">
        <v>578.5</v>
      </c>
      <c r="F6" s="105">
        <f t="shared" ref="F6:F49" si="0">D6-E6</f>
        <v>-528.5</v>
      </c>
    </row>
    <row r="7" spans="1:9" ht="15" customHeight="1" thickBot="1" x14ac:dyDescent="0.3">
      <c r="A7" s="100">
        <v>4</v>
      </c>
      <c r="B7" s="94">
        <v>50015</v>
      </c>
      <c r="C7" s="94" t="s">
        <v>208</v>
      </c>
      <c r="D7" s="104">
        <v>66</v>
      </c>
      <c r="E7" s="104">
        <v>27</v>
      </c>
      <c r="F7" s="105">
        <f t="shared" si="0"/>
        <v>39</v>
      </c>
    </row>
    <row r="8" spans="1:9" ht="15" customHeight="1" thickBot="1" x14ac:dyDescent="0.3">
      <c r="A8" s="97">
        <v>5</v>
      </c>
      <c r="B8" s="99">
        <v>50016</v>
      </c>
      <c r="C8" s="99" t="s">
        <v>209</v>
      </c>
      <c r="D8" s="106">
        <v>2011</v>
      </c>
      <c r="E8" s="106">
        <v>4476</v>
      </c>
      <c r="F8" s="105">
        <f t="shared" si="0"/>
        <v>-2465</v>
      </c>
    </row>
    <row r="9" spans="1:9" ht="15" customHeight="1" thickBot="1" x14ac:dyDescent="0.3">
      <c r="A9" s="100">
        <v>6</v>
      </c>
      <c r="B9" s="94">
        <v>50017</v>
      </c>
      <c r="C9" s="94" t="s">
        <v>210</v>
      </c>
      <c r="D9" s="104">
        <v>25</v>
      </c>
      <c r="E9" s="104">
        <v>20.5</v>
      </c>
      <c r="F9" s="105">
        <f t="shared" si="0"/>
        <v>4.5</v>
      </c>
    </row>
    <row r="10" spans="1:9" ht="15" customHeight="1" thickBot="1" x14ac:dyDescent="0.3">
      <c r="A10" s="97">
        <v>7</v>
      </c>
      <c r="B10" s="99">
        <v>50019</v>
      </c>
      <c r="C10" s="99" t="s">
        <v>211</v>
      </c>
      <c r="D10" s="106">
        <v>431</v>
      </c>
      <c r="E10" s="106">
        <v>355</v>
      </c>
      <c r="F10" s="105">
        <f t="shared" si="0"/>
        <v>76</v>
      </c>
    </row>
    <row r="11" spans="1:9" ht="15" customHeight="1" thickBot="1" x14ac:dyDescent="0.3">
      <c r="A11" s="100" t="s">
        <v>212</v>
      </c>
      <c r="B11" s="101">
        <v>16335</v>
      </c>
      <c r="C11" s="101" t="s">
        <v>213</v>
      </c>
      <c r="D11" s="107">
        <f>SUM(D5:D10)</f>
        <v>2663.5</v>
      </c>
      <c r="E11" s="107">
        <f>SUM(E5:E10)</f>
        <v>5737.5</v>
      </c>
      <c r="F11" s="108">
        <f t="shared" si="0"/>
        <v>-3074</v>
      </c>
    </row>
    <row r="12" spans="1:9" ht="15" customHeight="1" thickBot="1" x14ac:dyDescent="0.3">
      <c r="A12" s="103">
        <v>8</v>
      </c>
      <c r="B12" s="99">
        <v>40110</v>
      </c>
      <c r="C12" s="99" t="s">
        <v>214</v>
      </c>
      <c r="D12" s="106">
        <v>78315.22</v>
      </c>
      <c r="E12" s="106">
        <v>75869.929999999993</v>
      </c>
      <c r="F12" s="105">
        <f t="shared" si="0"/>
        <v>2445.2900000000081</v>
      </c>
    </row>
    <row r="13" spans="1:9" ht="15" customHeight="1" thickBot="1" x14ac:dyDescent="0.3">
      <c r="A13" s="100">
        <v>9</v>
      </c>
      <c r="B13" s="94">
        <v>50001</v>
      </c>
      <c r="C13" s="94" t="s">
        <v>215</v>
      </c>
      <c r="D13" s="104">
        <v>24484</v>
      </c>
      <c r="E13" s="104">
        <v>22673</v>
      </c>
      <c r="F13" s="105">
        <f t="shared" si="0"/>
        <v>1811</v>
      </c>
    </row>
    <row r="14" spans="1:9" ht="15" customHeight="1" thickBot="1" x14ac:dyDescent="0.3">
      <c r="A14" s="103" t="s">
        <v>216</v>
      </c>
      <c r="B14" s="102">
        <v>17535</v>
      </c>
      <c r="C14" s="102" t="s">
        <v>217</v>
      </c>
      <c r="D14" s="108">
        <f>SUM(D12:D13)</f>
        <v>102799.22</v>
      </c>
      <c r="E14" s="108">
        <f>SUM(E12:E13)</f>
        <v>98542.93</v>
      </c>
      <c r="F14" s="108">
        <f t="shared" si="0"/>
        <v>4256.2900000000081</v>
      </c>
    </row>
    <row r="15" spans="1:9" ht="15" customHeight="1" thickBot="1" x14ac:dyDescent="0.3">
      <c r="A15" s="103">
        <v>10</v>
      </c>
      <c r="B15" s="99">
        <v>50029</v>
      </c>
      <c r="C15" s="99" t="s">
        <v>218</v>
      </c>
      <c r="D15" s="105">
        <v>665</v>
      </c>
      <c r="E15" s="105">
        <v>0</v>
      </c>
      <c r="F15" s="105">
        <f t="shared" si="0"/>
        <v>665</v>
      </c>
    </row>
    <row r="16" spans="1:9" ht="30.75" thickBot="1" x14ac:dyDescent="0.3">
      <c r="A16" s="100">
        <v>11</v>
      </c>
      <c r="B16" s="94">
        <v>50212</v>
      </c>
      <c r="C16" s="93" t="s">
        <v>219</v>
      </c>
      <c r="D16" s="104">
        <v>8339.7000000000007</v>
      </c>
      <c r="E16" s="104">
        <v>7169.7</v>
      </c>
      <c r="F16" s="105">
        <f t="shared" si="0"/>
        <v>1170.0000000000009</v>
      </c>
    </row>
    <row r="17" spans="1:6" ht="28.15" customHeight="1" thickBot="1" x14ac:dyDescent="0.3">
      <c r="A17" s="103">
        <v>12</v>
      </c>
      <c r="B17" s="99">
        <v>50208</v>
      </c>
      <c r="C17" s="98" t="s">
        <v>220</v>
      </c>
      <c r="D17" s="106"/>
      <c r="E17" s="106">
        <v>265</v>
      </c>
      <c r="F17" s="105">
        <f t="shared" si="0"/>
        <v>-265</v>
      </c>
    </row>
    <row r="18" spans="1:6" ht="28.15" customHeight="1" thickBot="1" x14ac:dyDescent="0.3">
      <c r="A18" s="100">
        <v>13</v>
      </c>
      <c r="B18" s="94">
        <v>50019</v>
      </c>
      <c r="C18" s="94" t="s">
        <v>221</v>
      </c>
      <c r="D18" s="109">
        <v>1477.05</v>
      </c>
      <c r="E18" s="109">
        <v>3569.25</v>
      </c>
      <c r="F18" s="105">
        <f t="shared" si="0"/>
        <v>-2092.1999999999998</v>
      </c>
    </row>
    <row r="19" spans="1:6" ht="15" customHeight="1" thickBot="1" x14ac:dyDescent="0.3">
      <c r="A19" s="103">
        <v>14</v>
      </c>
      <c r="B19" s="99">
        <v>50107</v>
      </c>
      <c r="C19" s="99" t="s">
        <v>222</v>
      </c>
      <c r="D19" s="105">
        <v>1574.9</v>
      </c>
      <c r="E19" s="105">
        <v>0</v>
      </c>
      <c r="F19" s="105">
        <f t="shared" si="0"/>
        <v>1574.9</v>
      </c>
    </row>
    <row r="20" spans="1:6" ht="15" customHeight="1" thickBot="1" x14ac:dyDescent="0.3">
      <c r="A20" s="100">
        <v>15</v>
      </c>
      <c r="B20" s="99">
        <v>50405</v>
      </c>
      <c r="C20" s="99" t="s">
        <v>223</v>
      </c>
      <c r="D20" s="105">
        <v>1860</v>
      </c>
      <c r="E20" s="105">
        <v>0</v>
      </c>
      <c r="F20" s="105">
        <f t="shared" si="0"/>
        <v>1860</v>
      </c>
    </row>
    <row r="21" spans="1:6" ht="15" customHeight="1" thickBot="1" x14ac:dyDescent="0.3">
      <c r="A21" s="100" t="s">
        <v>224</v>
      </c>
      <c r="B21" s="101">
        <v>18444</v>
      </c>
      <c r="C21" s="101" t="s">
        <v>225</v>
      </c>
      <c r="D21" s="107">
        <f>SUM(D15:D20)</f>
        <v>13916.65</v>
      </c>
      <c r="E21" s="107">
        <f>SUM(E15:E20)</f>
        <v>11003.95</v>
      </c>
      <c r="F21" s="108">
        <f t="shared" si="0"/>
        <v>2912.6999999999989</v>
      </c>
    </row>
    <row r="22" spans="1:6" ht="15" customHeight="1" thickBot="1" x14ac:dyDescent="0.3">
      <c r="A22" s="103">
        <v>16</v>
      </c>
      <c r="B22" s="99">
        <v>50029</v>
      </c>
      <c r="C22" s="99" t="s">
        <v>218</v>
      </c>
      <c r="D22" s="105">
        <v>75405.8</v>
      </c>
      <c r="E22" s="105">
        <v>77591.88</v>
      </c>
      <c r="F22" s="105">
        <f t="shared" si="0"/>
        <v>-2186.0800000000017</v>
      </c>
    </row>
    <row r="23" spans="1:6" ht="15" customHeight="1" thickBot="1" x14ac:dyDescent="0.3">
      <c r="A23" s="100">
        <v>17</v>
      </c>
      <c r="B23" s="94">
        <v>50104</v>
      </c>
      <c r="C23" s="94" t="s">
        <v>226</v>
      </c>
      <c r="D23" s="109">
        <v>0</v>
      </c>
      <c r="E23" s="109">
        <v>1000</v>
      </c>
      <c r="F23" s="105">
        <f t="shared" si="0"/>
        <v>-1000</v>
      </c>
    </row>
    <row r="24" spans="1:6" ht="15" customHeight="1" thickBot="1" x14ac:dyDescent="0.3">
      <c r="A24" s="103">
        <v>18</v>
      </c>
      <c r="B24" s="99">
        <v>50205</v>
      </c>
      <c r="C24" s="99" t="s">
        <v>227</v>
      </c>
      <c r="D24" s="105">
        <v>20</v>
      </c>
      <c r="E24" s="105">
        <v>10</v>
      </c>
      <c r="F24" s="105">
        <f t="shared" si="0"/>
        <v>10</v>
      </c>
    </row>
    <row r="25" spans="1:6" ht="15" customHeight="1" thickBot="1" x14ac:dyDescent="0.3">
      <c r="A25" s="100" t="s">
        <v>228</v>
      </c>
      <c r="B25" s="101">
        <v>48035</v>
      </c>
      <c r="C25" s="101" t="s">
        <v>251</v>
      </c>
      <c r="D25" s="107">
        <f>SUM(D22:D24)</f>
        <v>75425.8</v>
      </c>
      <c r="E25" s="107">
        <f>SUM(E22:E24)</f>
        <v>78601.88</v>
      </c>
      <c r="F25" s="108">
        <f t="shared" si="0"/>
        <v>-3176.0800000000017</v>
      </c>
    </row>
    <row r="26" spans="1:6" ht="15" customHeight="1" thickBot="1" x14ac:dyDescent="0.3">
      <c r="A26" s="100"/>
      <c r="B26" s="101"/>
      <c r="C26" s="94" t="s">
        <v>250</v>
      </c>
      <c r="D26" s="107">
        <v>0</v>
      </c>
      <c r="E26" s="109">
        <v>241</v>
      </c>
      <c r="F26" s="105">
        <f t="shared" si="0"/>
        <v>-241</v>
      </c>
    </row>
    <row r="27" spans="1:6" ht="15" customHeight="1" thickBot="1" x14ac:dyDescent="0.3">
      <c r="A27" s="100"/>
      <c r="B27" s="94">
        <v>50405</v>
      </c>
      <c r="C27" s="94" t="s">
        <v>223</v>
      </c>
      <c r="D27" s="107">
        <v>615</v>
      </c>
      <c r="E27" s="109">
        <v>615</v>
      </c>
      <c r="F27" s="105">
        <f t="shared" si="0"/>
        <v>0</v>
      </c>
    </row>
    <row r="28" spans="1:6" ht="15" customHeight="1" thickBot="1" x14ac:dyDescent="0.3">
      <c r="A28" s="100"/>
      <c r="B28" s="101">
        <v>47115</v>
      </c>
      <c r="C28" s="101" t="s">
        <v>252</v>
      </c>
      <c r="D28" s="107">
        <f>SUM(D26:D27)</f>
        <v>615</v>
      </c>
      <c r="E28" s="107">
        <f>SUM(E26:E27)</f>
        <v>856</v>
      </c>
      <c r="F28" s="108">
        <f t="shared" si="0"/>
        <v>-241</v>
      </c>
    </row>
    <row r="29" spans="1:6" ht="15" customHeight="1" thickBot="1" x14ac:dyDescent="0.3">
      <c r="A29" s="103">
        <v>19</v>
      </c>
      <c r="B29" s="99">
        <v>50009</v>
      </c>
      <c r="C29" s="99" t="s">
        <v>229</v>
      </c>
      <c r="D29" s="105">
        <v>1084.72</v>
      </c>
      <c r="E29" s="105">
        <v>10835.75</v>
      </c>
      <c r="F29" s="105">
        <f t="shared" si="0"/>
        <v>-9751.0300000000007</v>
      </c>
    </row>
    <row r="30" spans="1:6" ht="15" customHeight="1" thickBot="1" x14ac:dyDescent="0.3">
      <c r="A30" s="103">
        <v>20</v>
      </c>
      <c r="B30" s="99">
        <v>50011</v>
      </c>
      <c r="C30" s="99" t="s">
        <v>230</v>
      </c>
      <c r="D30" s="105">
        <v>4950</v>
      </c>
      <c r="E30" s="105">
        <v>5830</v>
      </c>
      <c r="F30" s="105">
        <f t="shared" si="0"/>
        <v>-880</v>
      </c>
    </row>
    <row r="31" spans="1:6" ht="15" customHeight="1" thickBot="1" x14ac:dyDescent="0.3">
      <c r="A31" s="103">
        <v>21</v>
      </c>
      <c r="B31" s="94">
        <v>50012</v>
      </c>
      <c r="C31" s="94" t="s">
        <v>231</v>
      </c>
      <c r="D31" s="109">
        <v>908571.71</v>
      </c>
      <c r="E31" s="109">
        <v>0</v>
      </c>
      <c r="F31" s="105">
        <f t="shared" si="0"/>
        <v>908571.71</v>
      </c>
    </row>
    <row r="32" spans="1:6" ht="15" customHeight="1" thickBot="1" x14ac:dyDescent="0.3">
      <c r="A32" s="103">
        <v>22</v>
      </c>
      <c r="B32" s="94">
        <v>50026</v>
      </c>
      <c r="C32" s="94" t="s">
        <v>232</v>
      </c>
      <c r="D32" s="109">
        <v>2793.49</v>
      </c>
      <c r="E32" s="109">
        <v>306.08999999999997</v>
      </c>
      <c r="F32" s="105">
        <f t="shared" si="0"/>
        <v>2487.3999999999996</v>
      </c>
    </row>
    <row r="33" spans="1:8" ht="15" customHeight="1" thickBot="1" x14ac:dyDescent="0.3">
      <c r="A33" s="103"/>
      <c r="B33" s="94">
        <v>50032</v>
      </c>
      <c r="C33" s="94" t="s">
        <v>253</v>
      </c>
      <c r="D33" s="109">
        <v>240</v>
      </c>
      <c r="E33" s="109">
        <v>0</v>
      </c>
      <c r="F33" s="105">
        <f t="shared" si="0"/>
        <v>240</v>
      </c>
    </row>
    <row r="34" spans="1:8" ht="15" customHeight="1" thickBot="1" x14ac:dyDescent="0.3">
      <c r="A34" s="103">
        <v>23</v>
      </c>
      <c r="B34" s="99">
        <v>50405</v>
      </c>
      <c r="C34" s="99" t="s">
        <v>223</v>
      </c>
      <c r="D34" s="105">
        <v>2367.9499999999998</v>
      </c>
      <c r="E34" s="105">
        <v>3360.4</v>
      </c>
      <c r="F34" s="105">
        <f t="shared" si="0"/>
        <v>-992.45000000000027</v>
      </c>
    </row>
    <row r="35" spans="1:8" ht="15" customHeight="1" thickBot="1" x14ac:dyDescent="0.3">
      <c r="A35" s="103">
        <v>24</v>
      </c>
      <c r="B35" s="99">
        <v>50019</v>
      </c>
      <c r="C35" s="99" t="s">
        <v>221</v>
      </c>
      <c r="D35" s="105">
        <v>5453</v>
      </c>
      <c r="E35" s="105">
        <v>7972.3</v>
      </c>
      <c r="F35" s="105">
        <f t="shared" si="0"/>
        <v>-2519.3000000000002</v>
      </c>
    </row>
    <row r="36" spans="1:8" ht="15" customHeight="1" thickBot="1" x14ac:dyDescent="0.3">
      <c r="A36" s="103" t="s">
        <v>233</v>
      </c>
      <c r="B36" s="102">
        <v>66480</v>
      </c>
      <c r="C36" s="102" t="s">
        <v>234</v>
      </c>
      <c r="D36" s="108">
        <f>SUM(D29:D35)</f>
        <v>925460.86999999988</v>
      </c>
      <c r="E36" s="108">
        <f>SUM(E29:E35)</f>
        <v>28304.54</v>
      </c>
      <c r="F36" s="108">
        <f t="shared" si="0"/>
        <v>897156.32999999984</v>
      </c>
    </row>
    <row r="37" spans="1:8" ht="15" customHeight="1" thickBot="1" x14ac:dyDescent="0.3">
      <c r="A37" s="100">
        <v>25</v>
      </c>
      <c r="B37" s="94">
        <v>50409</v>
      </c>
      <c r="C37" s="94" t="s">
        <v>235</v>
      </c>
      <c r="D37" s="109">
        <v>15920</v>
      </c>
      <c r="E37" s="109">
        <v>14170</v>
      </c>
      <c r="F37" s="105">
        <f t="shared" si="0"/>
        <v>1750</v>
      </c>
    </row>
    <row r="38" spans="1:8" ht="15" customHeight="1" thickBot="1" x14ac:dyDescent="0.3">
      <c r="A38" s="103" t="s">
        <v>233</v>
      </c>
      <c r="B38" s="102">
        <v>92890</v>
      </c>
      <c r="C38" s="102" t="s">
        <v>236</v>
      </c>
      <c r="D38" s="108">
        <f>D37</f>
        <v>15920</v>
      </c>
      <c r="E38" s="108">
        <f>E37</f>
        <v>14170</v>
      </c>
      <c r="F38" s="108">
        <f t="shared" si="0"/>
        <v>1750</v>
      </c>
    </row>
    <row r="39" spans="1:8" ht="15" customHeight="1" thickBot="1" x14ac:dyDescent="0.3">
      <c r="A39" s="100">
        <v>26</v>
      </c>
      <c r="B39" s="94">
        <v>50019</v>
      </c>
      <c r="C39" s="94" t="s">
        <v>221</v>
      </c>
      <c r="D39" s="109">
        <v>400</v>
      </c>
      <c r="E39" s="109">
        <v>280</v>
      </c>
      <c r="F39" s="105">
        <f t="shared" si="0"/>
        <v>120</v>
      </c>
    </row>
    <row r="40" spans="1:8" ht="15" customHeight="1" thickBot="1" x14ac:dyDescent="0.3">
      <c r="A40" s="103">
        <v>27</v>
      </c>
      <c r="B40" s="99">
        <v>50024</v>
      </c>
      <c r="C40" s="99" t="s">
        <v>237</v>
      </c>
      <c r="D40" s="105">
        <v>1950</v>
      </c>
      <c r="E40" s="105">
        <v>105</v>
      </c>
      <c r="F40" s="105">
        <f t="shared" si="0"/>
        <v>1845</v>
      </c>
    </row>
    <row r="41" spans="1:8" ht="15" customHeight="1" thickBot="1" x14ac:dyDescent="0.3">
      <c r="A41" s="100">
        <v>28</v>
      </c>
      <c r="B41" s="94">
        <v>50409</v>
      </c>
      <c r="C41" s="94" t="s">
        <v>238</v>
      </c>
      <c r="D41" s="109">
        <v>8375.9500000000007</v>
      </c>
      <c r="E41" s="109">
        <v>8356.2999999999993</v>
      </c>
      <c r="F41" s="105">
        <f t="shared" si="0"/>
        <v>19.650000000001455</v>
      </c>
    </row>
    <row r="42" spans="1:8" ht="15" customHeight="1" thickBot="1" x14ac:dyDescent="0.3">
      <c r="A42" s="100" t="s">
        <v>239</v>
      </c>
      <c r="B42" s="101">
        <v>75050</v>
      </c>
      <c r="C42" s="101" t="s">
        <v>240</v>
      </c>
      <c r="D42" s="107">
        <f>SUM(D39:D41)</f>
        <v>10725.95</v>
      </c>
      <c r="E42" s="107">
        <f>SUM(E39:E41)</f>
        <v>8741.2999999999993</v>
      </c>
      <c r="F42" s="108">
        <f t="shared" si="0"/>
        <v>1984.6500000000015</v>
      </c>
    </row>
    <row r="43" spans="1:8" ht="15" customHeight="1" thickBot="1" x14ac:dyDescent="0.3">
      <c r="A43" s="103">
        <v>29</v>
      </c>
      <c r="B43" s="99">
        <v>50405</v>
      </c>
      <c r="C43" s="99" t="s">
        <v>223</v>
      </c>
      <c r="D43" s="105">
        <v>225</v>
      </c>
      <c r="E43" s="105">
        <v>95</v>
      </c>
      <c r="F43" s="105">
        <f t="shared" si="0"/>
        <v>130</v>
      </c>
      <c r="H43" s="115"/>
    </row>
    <row r="44" spans="1:8" ht="15" customHeight="1" thickBot="1" x14ac:dyDescent="0.3">
      <c r="A44" s="100" t="s">
        <v>241</v>
      </c>
      <c r="B44" s="101">
        <v>85035</v>
      </c>
      <c r="C44" s="101" t="s">
        <v>242</v>
      </c>
      <c r="D44" s="107">
        <f>D43</f>
        <v>225</v>
      </c>
      <c r="E44" s="107">
        <f>E43</f>
        <v>95</v>
      </c>
      <c r="F44" s="105">
        <f t="shared" si="0"/>
        <v>130</v>
      </c>
    </row>
    <row r="45" spans="1:8" ht="15.75" thickBot="1" x14ac:dyDescent="0.3">
      <c r="A45" s="103" t="s">
        <v>16</v>
      </c>
      <c r="B45" s="99"/>
      <c r="C45" s="102" t="s">
        <v>243</v>
      </c>
      <c r="D45" s="108">
        <f>D11+D14+D21+D25+D28+D36+D38+D42+D44</f>
        <v>1147751.9899999998</v>
      </c>
      <c r="E45" s="108">
        <f>E11+E14+E21+E25+E28+E36+E38+E42+E44</f>
        <v>246053.1</v>
      </c>
      <c r="F45" s="108">
        <f t="shared" si="0"/>
        <v>901698.88999999978</v>
      </c>
    </row>
    <row r="46" spans="1:8" ht="15.75" thickBot="1" x14ac:dyDescent="0.3">
      <c r="A46" s="100">
        <v>30</v>
      </c>
      <c r="B46" s="94"/>
      <c r="C46" s="94" t="s">
        <v>244</v>
      </c>
      <c r="D46" s="109">
        <v>119370</v>
      </c>
      <c r="E46" s="109">
        <v>68845</v>
      </c>
      <c r="F46" s="105">
        <f t="shared" si="0"/>
        <v>50525</v>
      </c>
      <c r="H46" s="54"/>
    </row>
    <row r="47" spans="1:8" ht="15.75" thickBot="1" x14ac:dyDescent="0.3">
      <c r="A47" s="103">
        <v>31</v>
      </c>
      <c r="B47" s="99"/>
      <c r="C47" s="99" t="s">
        <v>245</v>
      </c>
      <c r="D47" s="105">
        <v>198.75</v>
      </c>
      <c r="E47" s="105">
        <v>2122.56</v>
      </c>
      <c r="F47" s="105">
        <f t="shared" si="0"/>
        <v>-1923.81</v>
      </c>
    </row>
    <row r="48" spans="1:8" ht="15.75" thickBot="1" x14ac:dyDescent="0.3">
      <c r="A48" s="100" t="s">
        <v>17</v>
      </c>
      <c r="B48" s="94"/>
      <c r="C48" s="101" t="s">
        <v>246</v>
      </c>
      <c r="D48" s="107">
        <f>D46+D47</f>
        <v>119568.75</v>
      </c>
      <c r="E48" s="107">
        <f>E46+E47</f>
        <v>70967.56</v>
      </c>
      <c r="F48" s="108">
        <f t="shared" si="0"/>
        <v>48601.19</v>
      </c>
    </row>
    <row r="49" spans="1:6" ht="15.75" thickBot="1" x14ac:dyDescent="0.3">
      <c r="A49" s="103"/>
      <c r="B49" s="99"/>
      <c r="C49" s="102" t="s">
        <v>247</v>
      </c>
      <c r="D49" s="108">
        <f>D45+D48</f>
        <v>1267320.7399999998</v>
      </c>
      <c r="E49" s="108">
        <f>E45+E48</f>
        <v>317020.66000000003</v>
      </c>
      <c r="F49" s="108">
        <f t="shared" si="0"/>
        <v>950300.07999999973</v>
      </c>
    </row>
  </sheetData>
  <mergeCells count="1">
    <mergeCell ref="B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16" workbookViewId="0">
      <selection activeCell="A3" sqref="A3:D28"/>
    </sheetView>
  </sheetViews>
  <sheetFormatPr defaultRowHeight="15" x14ac:dyDescent="0.25"/>
  <cols>
    <col min="3" max="3" width="60" bestFit="1" customWidth="1"/>
    <col min="4" max="4" width="14.28515625" bestFit="1" customWidth="1"/>
    <col min="7" max="7" width="9.140625" bestFit="1" customWidth="1"/>
  </cols>
  <sheetData>
    <row r="1" spans="1:7" x14ac:dyDescent="0.25">
      <c r="C1" s="16" t="s">
        <v>285</v>
      </c>
    </row>
    <row r="3" spans="1:7" x14ac:dyDescent="0.25">
      <c r="A3" t="s">
        <v>204</v>
      </c>
      <c r="B3" t="s">
        <v>254</v>
      </c>
      <c r="C3" t="s">
        <v>255</v>
      </c>
      <c r="D3" t="s">
        <v>286</v>
      </c>
    </row>
    <row r="4" spans="1:7" x14ac:dyDescent="0.25">
      <c r="C4" s="17" t="s">
        <v>256</v>
      </c>
      <c r="D4" s="110">
        <f>D5+D11+D14+D27+D29+D32</f>
        <v>838345.28</v>
      </c>
    </row>
    <row r="5" spans="1:7" x14ac:dyDescent="0.25">
      <c r="A5" s="16"/>
      <c r="B5" s="16"/>
      <c r="C5" s="17" t="s">
        <v>257</v>
      </c>
      <c r="D5" s="110">
        <f>SUM(D6:D10)</f>
        <v>42430.979999999996</v>
      </c>
    </row>
    <row r="6" spans="1:7" ht="26.25" x14ac:dyDescent="0.25">
      <c r="A6">
        <v>2</v>
      </c>
      <c r="B6">
        <v>55033</v>
      </c>
      <c r="C6" s="114" t="s">
        <v>258</v>
      </c>
      <c r="D6" s="113">
        <v>11972</v>
      </c>
      <c r="G6" s="54"/>
    </row>
    <row r="7" spans="1:7" ht="30" x14ac:dyDescent="0.25">
      <c r="A7" s="111">
        <v>3</v>
      </c>
      <c r="B7">
        <v>55035</v>
      </c>
      <c r="C7" s="112" t="s">
        <v>259</v>
      </c>
      <c r="D7" s="113">
        <v>6329.78</v>
      </c>
    </row>
    <row r="8" spans="1:7" x14ac:dyDescent="0.25">
      <c r="A8">
        <v>6</v>
      </c>
      <c r="B8">
        <v>55080</v>
      </c>
      <c r="C8" t="s">
        <v>260</v>
      </c>
      <c r="D8" s="113">
        <v>4233.75</v>
      </c>
    </row>
    <row r="9" spans="1:7" ht="45" x14ac:dyDescent="0.25">
      <c r="A9" s="111">
        <v>7</v>
      </c>
      <c r="B9">
        <v>56207</v>
      </c>
      <c r="C9" s="112" t="s">
        <v>261</v>
      </c>
      <c r="D9" s="113">
        <v>12007.97</v>
      </c>
    </row>
    <row r="10" spans="1:7" x14ac:dyDescent="0.25">
      <c r="A10">
        <v>8</v>
      </c>
      <c r="B10">
        <v>56224</v>
      </c>
      <c r="C10" t="s">
        <v>262</v>
      </c>
      <c r="D10" s="113">
        <v>7887.48</v>
      </c>
    </row>
    <row r="11" spans="1:7" x14ac:dyDescent="0.25">
      <c r="C11" s="17" t="s">
        <v>263</v>
      </c>
      <c r="D11" s="110">
        <f>SUM(D12:D13)</f>
        <v>63096.180000000008</v>
      </c>
    </row>
    <row r="12" spans="1:7" ht="30" x14ac:dyDescent="0.25">
      <c r="A12">
        <v>10</v>
      </c>
      <c r="B12">
        <v>55046</v>
      </c>
      <c r="C12" s="112" t="s">
        <v>264</v>
      </c>
      <c r="D12" s="113">
        <v>22533.24</v>
      </c>
    </row>
    <row r="13" spans="1:7" x14ac:dyDescent="0.25">
      <c r="A13">
        <v>11</v>
      </c>
      <c r="B13">
        <v>56254</v>
      </c>
      <c r="C13" t="s">
        <v>265</v>
      </c>
      <c r="D13" s="113">
        <v>40562.94</v>
      </c>
    </row>
    <row r="14" spans="1:7" x14ac:dyDescent="0.25">
      <c r="C14" s="17" t="s">
        <v>266</v>
      </c>
      <c r="D14" s="110">
        <f>SUM(D15:D26)</f>
        <v>520220.83999999997</v>
      </c>
    </row>
    <row r="15" spans="1:7" x14ac:dyDescent="0.25">
      <c r="A15">
        <v>12</v>
      </c>
      <c r="B15">
        <v>41641</v>
      </c>
      <c r="C15" t="s">
        <v>267</v>
      </c>
      <c r="D15" s="113">
        <v>3080.17</v>
      </c>
    </row>
    <row r="16" spans="1:7" ht="45" x14ac:dyDescent="0.25">
      <c r="A16">
        <v>16</v>
      </c>
      <c r="B16">
        <v>52894</v>
      </c>
      <c r="C16" s="112" t="s">
        <v>268</v>
      </c>
      <c r="D16" s="113">
        <v>30305.17</v>
      </c>
    </row>
    <row r="17" spans="1:4" ht="30" x14ac:dyDescent="0.25">
      <c r="A17">
        <v>18</v>
      </c>
      <c r="B17">
        <v>53370</v>
      </c>
      <c r="C17" s="112" t="s">
        <v>269</v>
      </c>
      <c r="D17" s="113">
        <v>27338.05</v>
      </c>
    </row>
    <row r="18" spans="1:4" x14ac:dyDescent="0.25">
      <c r="A18">
        <v>20</v>
      </c>
      <c r="B18">
        <v>53435</v>
      </c>
      <c r="C18" t="s">
        <v>270</v>
      </c>
      <c r="D18" s="113">
        <v>7975.95</v>
      </c>
    </row>
    <row r="19" spans="1:4" ht="45" x14ac:dyDescent="0.25">
      <c r="A19">
        <v>21</v>
      </c>
      <c r="B19">
        <v>53471</v>
      </c>
      <c r="C19" s="112" t="s">
        <v>271</v>
      </c>
      <c r="D19" s="113">
        <v>94485.19</v>
      </c>
    </row>
    <row r="20" spans="1:4" ht="30" x14ac:dyDescent="0.25">
      <c r="A20">
        <v>22</v>
      </c>
      <c r="B20">
        <v>53484</v>
      </c>
      <c r="C20" s="112" t="s">
        <v>272</v>
      </c>
      <c r="D20" s="113">
        <v>14949.9</v>
      </c>
    </row>
    <row r="21" spans="1:4" ht="30" x14ac:dyDescent="0.25">
      <c r="A21">
        <v>24</v>
      </c>
      <c r="B21">
        <v>55039</v>
      </c>
      <c r="C21" s="112" t="s">
        <v>273</v>
      </c>
      <c r="D21" s="113">
        <v>18113</v>
      </c>
    </row>
    <row r="22" spans="1:4" x14ac:dyDescent="0.25">
      <c r="A22">
        <v>28</v>
      </c>
      <c r="B22">
        <v>55047</v>
      </c>
      <c r="C22" t="s">
        <v>274</v>
      </c>
      <c r="D22" s="113">
        <v>40439</v>
      </c>
    </row>
    <row r="23" spans="1:4" x14ac:dyDescent="0.25">
      <c r="A23">
        <v>29</v>
      </c>
      <c r="B23">
        <v>55048</v>
      </c>
      <c r="C23" t="s">
        <v>275</v>
      </c>
      <c r="D23" s="113">
        <v>54937.42</v>
      </c>
    </row>
    <row r="24" spans="1:4" x14ac:dyDescent="0.25">
      <c r="B24">
        <v>92180</v>
      </c>
      <c r="C24" t="s">
        <v>288</v>
      </c>
      <c r="D24" s="113">
        <v>165401</v>
      </c>
    </row>
    <row r="25" spans="1:4" x14ac:dyDescent="0.25">
      <c r="A25">
        <v>32</v>
      </c>
      <c r="B25">
        <v>56195</v>
      </c>
      <c r="C25" t="s">
        <v>276</v>
      </c>
      <c r="D25" s="113">
        <v>42075.99</v>
      </c>
    </row>
    <row r="26" spans="1:4" x14ac:dyDescent="0.25">
      <c r="A26">
        <v>39</v>
      </c>
      <c r="B26">
        <v>55254</v>
      </c>
      <c r="C26" t="s">
        <v>287</v>
      </c>
      <c r="D26" s="113">
        <v>21120</v>
      </c>
    </row>
    <row r="27" spans="1:4" x14ac:dyDescent="0.25">
      <c r="C27" s="17" t="s">
        <v>277</v>
      </c>
      <c r="D27" s="110">
        <f>D28</f>
        <v>3027</v>
      </c>
    </row>
    <row r="28" spans="1:4" ht="30" x14ac:dyDescent="0.25">
      <c r="A28">
        <v>41</v>
      </c>
      <c r="B28">
        <v>45647</v>
      </c>
      <c r="C28" s="112" t="s">
        <v>278</v>
      </c>
      <c r="D28" s="113">
        <v>3027</v>
      </c>
    </row>
    <row r="29" spans="1:4" x14ac:dyDescent="0.25">
      <c r="C29" s="17" t="s">
        <v>279</v>
      </c>
      <c r="D29" s="110">
        <f>D30+D31</f>
        <v>49665.869999999995</v>
      </c>
    </row>
    <row r="30" spans="1:4" x14ac:dyDescent="0.25">
      <c r="A30">
        <v>42</v>
      </c>
      <c r="B30">
        <v>56103</v>
      </c>
      <c r="C30" t="s">
        <v>280</v>
      </c>
      <c r="D30" s="113">
        <v>2999.88</v>
      </c>
    </row>
    <row r="31" spans="1:4" ht="45" x14ac:dyDescent="0.25">
      <c r="A31">
        <v>43</v>
      </c>
      <c r="B31">
        <v>56110</v>
      </c>
      <c r="C31" s="112" t="s">
        <v>281</v>
      </c>
      <c r="D31" s="113">
        <v>46665.99</v>
      </c>
    </row>
    <row r="32" spans="1:4" x14ac:dyDescent="0.25">
      <c r="C32" s="17" t="s">
        <v>282</v>
      </c>
      <c r="D32" s="110">
        <f>D33+D34</f>
        <v>159904.41</v>
      </c>
    </row>
    <row r="33" spans="1:4" ht="45" x14ac:dyDescent="0.25">
      <c r="A33">
        <v>44</v>
      </c>
      <c r="B33">
        <v>56028</v>
      </c>
      <c r="C33" s="112" t="s">
        <v>283</v>
      </c>
      <c r="D33" s="113">
        <v>38011.32</v>
      </c>
    </row>
    <row r="34" spans="1:4" ht="30" x14ac:dyDescent="0.25">
      <c r="A34">
        <v>47</v>
      </c>
      <c r="B34">
        <v>56091</v>
      </c>
      <c r="C34" s="112" t="s">
        <v>284</v>
      </c>
      <c r="D34" s="113">
        <v>121893.09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J15" sqref="J15"/>
    </sheetView>
  </sheetViews>
  <sheetFormatPr defaultRowHeight="15" x14ac:dyDescent="0.25"/>
  <cols>
    <col min="1" max="1" width="23.85546875" customWidth="1"/>
    <col min="2" max="2" width="13.85546875" bestFit="1" customWidth="1"/>
    <col min="3" max="3" width="12.140625" bestFit="1" customWidth="1"/>
    <col min="4" max="4" width="11" bestFit="1" customWidth="1"/>
    <col min="5" max="5" width="13.140625" bestFit="1" customWidth="1"/>
    <col min="6" max="8" width="12.140625" bestFit="1" customWidth="1"/>
    <col min="9" max="9" width="12.140625" customWidth="1"/>
    <col min="10" max="10" width="13.85546875" bestFit="1" customWidth="1"/>
  </cols>
  <sheetData>
    <row r="1" spans="1:13" ht="15.75" x14ac:dyDescent="0.25">
      <c r="B1" s="122" t="s">
        <v>72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3" spans="1:13" ht="57" x14ac:dyDescent="0.25">
      <c r="A3" s="43" t="s">
        <v>73</v>
      </c>
      <c r="B3" s="44" t="s">
        <v>74</v>
      </c>
      <c r="C3" s="44" t="s">
        <v>75</v>
      </c>
      <c r="D3" s="44" t="s">
        <v>76</v>
      </c>
      <c r="E3" s="44" t="s">
        <v>77</v>
      </c>
      <c r="F3" s="45" t="s">
        <v>78</v>
      </c>
      <c r="G3" s="45" t="s">
        <v>79</v>
      </c>
      <c r="H3" s="45" t="s">
        <v>80</v>
      </c>
      <c r="I3" s="56" t="s">
        <v>85</v>
      </c>
      <c r="J3" s="45" t="s">
        <v>81</v>
      </c>
    </row>
    <row r="4" spans="1:13" ht="15.75" x14ac:dyDescent="0.25">
      <c r="A4" s="46" t="s">
        <v>64</v>
      </c>
      <c r="B4" s="55">
        <v>2188542</v>
      </c>
      <c r="C4" s="49">
        <v>0</v>
      </c>
      <c r="D4" s="49">
        <v>0</v>
      </c>
      <c r="E4" s="49">
        <v>0</v>
      </c>
      <c r="F4" s="47">
        <v>0</v>
      </c>
      <c r="G4" s="47">
        <v>144963.44</v>
      </c>
      <c r="H4" s="47">
        <v>0</v>
      </c>
      <c r="I4" s="47">
        <v>0</v>
      </c>
      <c r="J4" s="48">
        <f>SUM(Table98[[#This Row],[Ndarjet Buxhetore Nr: 08/L-332]:[93 - KËSHILLI I EVROPËS]])</f>
        <v>2333505.44</v>
      </c>
    </row>
    <row r="5" spans="1:13" ht="15.75" x14ac:dyDescent="0.25">
      <c r="A5" s="46" t="s">
        <v>65</v>
      </c>
      <c r="B5" s="55">
        <v>584500</v>
      </c>
      <c r="C5" s="49">
        <v>44151.69</v>
      </c>
      <c r="D5" s="49">
        <v>0.5</v>
      </c>
      <c r="E5" s="49">
        <v>800</v>
      </c>
      <c r="F5" s="47">
        <v>15860.96</v>
      </c>
      <c r="G5" s="47"/>
      <c r="H5" s="47">
        <v>398993.29</v>
      </c>
      <c r="I5" s="47">
        <v>4000</v>
      </c>
      <c r="J5" s="48">
        <f>SUM(Table98[[#This Row],[Ndarjet Buxhetore Nr: 08/L-332]:[93 - KËSHILLI I EVROPËS]])</f>
        <v>1048306.44</v>
      </c>
    </row>
    <row r="6" spans="1:13" ht="15.75" x14ac:dyDescent="0.25">
      <c r="A6" s="46" t="s">
        <v>82</v>
      </c>
      <c r="B6" s="49">
        <v>94000</v>
      </c>
      <c r="C6" s="49">
        <v>0</v>
      </c>
      <c r="D6" s="49">
        <v>0</v>
      </c>
      <c r="E6" s="49">
        <v>0</v>
      </c>
      <c r="F6" s="47">
        <v>0</v>
      </c>
      <c r="G6" s="47">
        <v>0</v>
      </c>
      <c r="H6" s="47">
        <v>20000</v>
      </c>
      <c r="I6" s="47">
        <v>0</v>
      </c>
      <c r="J6" s="48">
        <f>SUM(Table98[[#This Row],[Ndarjet Buxhetore Nr: 08/L-332]:[93 - KËSHILLI I EVROPËS]])</f>
        <v>114000</v>
      </c>
    </row>
    <row r="7" spans="1:13" ht="31.5" x14ac:dyDescent="0.25">
      <c r="A7" s="46" t="s">
        <v>83</v>
      </c>
      <c r="B7" s="49">
        <v>143000</v>
      </c>
      <c r="C7" s="49">
        <v>0</v>
      </c>
      <c r="D7" s="49">
        <v>0</v>
      </c>
      <c r="E7" s="49">
        <v>0</v>
      </c>
      <c r="F7" s="47">
        <v>5000</v>
      </c>
      <c r="G7" s="47">
        <v>0</v>
      </c>
      <c r="H7" s="47">
        <v>45520</v>
      </c>
      <c r="I7" s="47">
        <v>0</v>
      </c>
      <c r="J7" s="48">
        <f>SUM(Table98[[#This Row],[Ndarjet Buxhetore Nr: 08/L-332]:[93 - KËSHILLI I EVROPËS]])</f>
        <v>193520</v>
      </c>
    </row>
    <row r="8" spans="1:13" ht="15.75" x14ac:dyDescent="0.25">
      <c r="A8" s="46" t="s">
        <v>84</v>
      </c>
      <c r="B8" s="55">
        <v>605415</v>
      </c>
      <c r="C8" s="49">
        <v>189877.76000000001</v>
      </c>
      <c r="D8" s="49">
        <v>113.18</v>
      </c>
      <c r="E8" s="49">
        <v>7975.95</v>
      </c>
      <c r="F8" s="47">
        <v>149910.71</v>
      </c>
      <c r="G8" s="47">
        <v>0</v>
      </c>
      <c r="H8" s="47">
        <v>341961.43</v>
      </c>
      <c r="I8" s="47">
        <v>0</v>
      </c>
      <c r="J8" s="48">
        <f>SUM(Table98[[#This Row],[Ndarjet Buxhetore Nr: 08/L-332]:[93 - KËSHILLI I EVROPËS]])</f>
        <v>1295254.03</v>
      </c>
    </row>
    <row r="9" spans="1:13" ht="15.75" x14ac:dyDescent="0.25">
      <c r="A9" s="50" t="s">
        <v>81</v>
      </c>
      <c r="B9" s="51">
        <f>SUM(B4:B8)</f>
        <v>3615457</v>
      </c>
      <c r="C9" s="52">
        <f t="shared" ref="C9:G9" si="0">SUM(C4:C8)</f>
        <v>234029.45</v>
      </c>
      <c r="D9" s="52">
        <f t="shared" si="0"/>
        <v>113.68</v>
      </c>
      <c r="E9" s="52">
        <f t="shared" si="0"/>
        <v>8775.9500000000007</v>
      </c>
      <c r="F9" s="53">
        <f t="shared" si="0"/>
        <v>170771.66999999998</v>
      </c>
      <c r="G9" s="53">
        <f t="shared" si="0"/>
        <v>144963.44</v>
      </c>
      <c r="H9" s="53">
        <f>SUM(H4:H8)</f>
        <v>806474.72</v>
      </c>
      <c r="I9" s="53">
        <f>SUM(I4:I8)</f>
        <v>4000</v>
      </c>
      <c r="J9" s="48">
        <f>J4+J5+J6+J7+J8</f>
        <v>4984585.91</v>
      </c>
    </row>
    <row r="12" spans="1:13" x14ac:dyDescent="0.25">
      <c r="E12" s="54"/>
    </row>
    <row r="13" spans="1:13" x14ac:dyDescent="0.25">
      <c r="E13" s="54"/>
      <c r="H13" s="54"/>
    </row>
    <row r="14" spans="1:13" x14ac:dyDescent="0.25">
      <c r="C14" s="54"/>
      <c r="E14" s="54"/>
      <c r="F14" s="60"/>
    </row>
    <row r="15" spans="1:13" x14ac:dyDescent="0.25">
      <c r="D15" s="54"/>
    </row>
  </sheetData>
  <mergeCells count="1">
    <mergeCell ref="B1:M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topLeftCell="A151" workbookViewId="0">
      <selection activeCell="B1" sqref="B1:H1"/>
    </sheetView>
  </sheetViews>
  <sheetFormatPr defaultRowHeight="15" x14ac:dyDescent="0.25"/>
  <cols>
    <col min="4" max="4" width="10.5703125" customWidth="1"/>
    <col min="6" max="6" width="4.140625" customWidth="1"/>
    <col min="7" max="7" width="11.7109375" bestFit="1" customWidth="1"/>
    <col min="9" max="9" width="10.140625" bestFit="1" customWidth="1"/>
    <col min="11" max="11" width="8.85546875" customWidth="1"/>
    <col min="12" max="12" width="1.85546875" customWidth="1"/>
    <col min="13" max="13" width="8.85546875" customWidth="1"/>
    <col min="14" max="14" width="1.5703125" customWidth="1"/>
    <col min="16" max="16" width="0.28515625" customWidth="1"/>
  </cols>
  <sheetData>
    <row r="1" spans="1:16" x14ac:dyDescent="0.25">
      <c r="B1" s="124" t="s">
        <v>4</v>
      </c>
      <c r="C1" s="124"/>
      <c r="D1" s="124"/>
      <c r="E1" s="124"/>
      <c r="F1" s="124"/>
      <c r="G1" s="124"/>
      <c r="H1" s="124"/>
    </row>
    <row r="3" spans="1:16" ht="14.45" customHeight="1" x14ac:dyDescent="0.25">
      <c r="A3" s="125" t="s">
        <v>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7"/>
    </row>
    <row r="4" spans="1:16" x14ac:dyDescent="0.25">
      <c r="A4" s="123" t="s">
        <v>6</v>
      </c>
      <c r="B4" s="123"/>
      <c r="C4" s="123"/>
      <c r="D4" s="123"/>
      <c r="E4" s="123" t="s">
        <v>7</v>
      </c>
      <c r="F4" s="123"/>
      <c r="G4" s="123" t="s">
        <v>8</v>
      </c>
      <c r="H4" s="123" t="s">
        <v>9</v>
      </c>
      <c r="I4" s="123" t="s">
        <v>10</v>
      </c>
      <c r="J4" s="123"/>
      <c r="K4" s="123" t="s">
        <v>11</v>
      </c>
      <c r="L4" s="123"/>
      <c r="M4" s="123" t="s">
        <v>12</v>
      </c>
      <c r="N4" s="123"/>
      <c r="O4" s="123"/>
      <c r="P4" s="123"/>
    </row>
    <row r="5" spans="1:16" x14ac:dyDescent="0.25">
      <c r="A5" s="123"/>
      <c r="B5" s="123"/>
      <c r="C5" s="123"/>
      <c r="D5" s="123"/>
      <c r="E5" s="123"/>
      <c r="F5" s="123"/>
      <c r="G5" s="123"/>
      <c r="H5" s="123"/>
      <c r="I5" s="18" t="s">
        <v>13</v>
      </c>
      <c r="J5" s="18" t="s">
        <v>14</v>
      </c>
      <c r="K5" s="123"/>
      <c r="L5" s="123"/>
      <c r="M5" s="123" t="s">
        <v>13</v>
      </c>
      <c r="N5" s="123"/>
      <c r="O5" s="123" t="s">
        <v>14</v>
      </c>
      <c r="P5" s="123"/>
    </row>
    <row r="6" spans="1:16" ht="21" x14ac:dyDescent="0.25">
      <c r="A6" s="123" t="s">
        <v>15</v>
      </c>
      <c r="B6" s="123"/>
      <c r="C6" s="123"/>
      <c r="D6" s="123"/>
      <c r="E6" s="123" t="s">
        <v>16</v>
      </c>
      <c r="F6" s="123"/>
      <c r="G6" s="18" t="s">
        <v>17</v>
      </c>
      <c r="H6" s="18" t="s">
        <v>18</v>
      </c>
      <c r="I6" s="18" t="s">
        <v>19</v>
      </c>
      <c r="J6" s="18" t="s">
        <v>20</v>
      </c>
      <c r="K6" s="123" t="s">
        <v>21</v>
      </c>
      <c r="L6" s="123"/>
      <c r="M6" s="123" t="s">
        <v>22</v>
      </c>
      <c r="N6" s="123"/>
      <c r="O6" s="123" t="s">
        <v>23</v>
      </c>
      <c r="P6" s="123"/>
    </row>
    <row r="7" spans="1:16" x14ac:dyDescent="0.25">
      <c r="A7" s="128" t="s">
        <v>24</v>
      </c>
      <c r="B7" s="128"/>
      <c r="C7" s="128"/>
      <c r="D7" s="128"/>
      <c r="E7" s="129">
        <v>3420701.44</v>
      </c>
      <c r="F7" s="129"/>
      <c r="G7" s="19">
        <v>3291049.65</v>
      </c>
      <c r="H7" s="19">
        <v>25382.15</v>
      </c>
      <c r="I7" s="19">
        <v>104269.64</v>
      </c>
      <c r="J7" s="19">
        <v>3.05</v>
      </c>
      <c r="K7" s="129">
        <v>75339.41</v>
      </c>
      <c r="L7" s="129"/>
      <c r="M7" s="129">
        <v>28930.23</v>
      </c>
      <c r="N7" s="129"/>
      <c r="O7" s="129">
        <v>0.85</v>
      </c>
      <c r="P7" s="129"/>
    </row>
    <row r="8" spans="1:16" x14ac:dyDescent="0.25">
      <c r="A8" s="128" t="s">
        <v>25</v>
      </c>
      <c r="B8" s="128"/>
      <c r="C8" s="128"/>
      <c r="D8" s="128"/>
      <c r="E8" s="129">
        <v>3420701.44</v>
      </c>
      <c r="F8" s="129"/>
      <c r="G8" s="19">
        <v>3291049.65</v>
      </c>
      <c r="H8" s="19">
        <v>25382.15</v>
      </c>
      <c r="I8" s="19">
        <v>104269.64</v>
      </c>
      <c r="J8" s="19">
        <v>3.05</v>
      </c>
      <c r="K8" s="129">
        <v>75339.41</v>
      </c>
      <c r="L8" s="129"/>
      <c r="M8" s="129">
        <v>28930.23</v>
      </c>
      <c r="N8" s="129"/>
      <c r="O8" s="129">
        <v>0.85</v>
      </c>
      <c r="P8" s="129"/>
    </row>
    <row r="9" spans="1:16" ht="18" customHeight="1" x14ac:dyDescent="0.25">
      <c r="A9" s="128" t="s">
        <v>26</v>
      </c>
      <c r="B9" s="128"/>
      <c r="C9" s="128"/>
      <c r="D9" s="128"/>
      <c r="E9" s="129">
        <v>166289.57999999999</v>
      </c>
      <c r="F9" s="129"/>
      <c r="G9" s="19">
        <v>166289.56</v>
      </c>
      <c r="H9" s="19">
        <v>0.02</v>
      </c>
      <c r="I9" s="19">
        <v>0</v>
      </c>
      <c r="J9" s="19">
        <v>0</v>
      </c>
      <c r="K9" s="129">
        <v>0</v>
      </c>
      <c r="L9" s="129"/>
      <c r="M9" s="129">
        <v>0</v>
      </c>
      <c r="N9" s="129"/>
      <c r="O9" s="129">
        <v>0</v>
      </c>
      <c r="P9" s="129"/>
    </row>
    <row r="10" spans="1:16" x14ac:dyDescent="0.25">
      <c r="A10" s="130" t="s">
        <v>27</v>
      </c>
      <c r="B10" s="130"/>
      <c r="C10" s="130"/>
      <c r="D10" s="130"/>
      <c r="E10" s="131">
        <v>116289.58</v>
      </c>
      <c r="F10" s="131"/>
      <c r="G10" s="20">
        <v>116289.58</v>
      </c>
      <c r="H10" s="20">
        <v>0</v>
      </c>
      <c r="I10" s="20">
        <v>0</v>
      </c>
      <c r="J10" s="20">
        <v>0</v>
      </c>
      <c r="K10" s="131">
        <v>0</v>
      </c>
      <c r="L10" s="131"/>
      <c r="M10" s="131">
        <v>0</v>
      </c>
      <c r="N10" s="131"/>
      <c r="O10" s="131">
        <v>0</v>
      </c>
      <c r="P10" s="131"/>
    </row>
    <row r="11" spans="1:16" x14ac:dyDescent="0.25">
      <c r="A11" s="130" t="s">
        <v>28</v>
      </c>
      <c r="B11" s="130"/>
      <c r="C11" s="130"/>
      <c r="D11" s="130"/>
      <c r="E11" s="131">
        <v>50000</v>
      </c>
      <c r="F11" s="131"/>
      <c r="G11" s="20">
        <v>49999.98</v>
      </c>
      <c r="H11" s="20">
        <v>0.02</v>
      </c>
      <c r="I11" s="20">
        <v>0</v>
      </c>
      <c r="J11" s="20">
        <v>0</v>
      </c>
      <c r="K11" s="131">
        <v>0</v>
      </c>
      <c r="L11" s="131"/>
      <c r="M11" s="131">
        <v>0</v>
      </c>
      <c r="N11" s="131"/>
      <c r="O11" s="131">
        <v>0</v>
      </c>
      <c r="P11" s="131"/>
    </row>
    <row r="12" spans="1:16" x14ac:dyDescent="0.25">
      <c r="A12" s="128" t="s">
        <v>29</v>
      </c>
      <c r="B12" s="128"/>
      <c r="C12" s="128"/>
      <c r="D12" s="128"/>
      <c r="E12" s="129">
        <v>243450.84</v>
      </c>
      <c r="F12" s="129"/>
      <c r="G12" s="19">
        <v>243147.67</v>
      </c>
      <c r="H12" s="19">
        <v>133.16</v>
      </c>
      <c r="I12" s="19">
        <v>170.01</v>
      </c>
      <c r="J12" s="19">
        <v>7.0000000000000007E-2</v>
      </c>
      <c r="K12" s="129">
        <v>170.01</v>
      </c>
      <c r="L12" s="129"/>
      <c r="M12" s="129">
        <v>0</v>
      </c>
      <c r="N12" s="129"/>
      <c r="O12" s="129">
        <v>0</v>
      </c>
      <c r="P12" s="129"/>
    </row>
    <row r="13" spans="1:16" x14ac:dyDescent="0.25">
      <c r="A13" s="130" t="s">
        <v>27</v>
      </c>
      <c r="B13" s="130"/>
      <c r="C13" s="130"/>
      <c r="D13" s="130"/>
      <c r="E13" s="131">
        <v>113450.84</v>
      </c>
      <c r="F13" s="131"/>
      <c r="G13" s="20">
        <v>113450.84</v>
      </c>
      <c r="H13" s="20">
        <v>0</v>
      </c>
      <c r="I13" s="20">
        <v>0</v>
      </c>
      <c r="J13" s="20">
        <v>0</v>
      </c>
      <c r="K13" s="131">
        <v>0</v>
      </c>
      <c r="L13" s="131"/>
      <c r="M13" s="131">
        <v>0</v>
      </c>
      <c r="N13" s="131"/>
      <c r="O13" s="131">
        <v>0</v>
      </c>
      <c r="P13" s="131"/>
    </row>
    <row r="14" spans="1:16" x14ac:dyDescent="0.25">
      <c r="A14" s="130" t="s">
        <v>28</v>
      </c>
      <c r="B14" s="130"/>
      <c r="C14" s="130"/>
      <c r="D14" s="130"/>
      <c r="E14" s="131">
        <v>75000</v>
      </c>
      <c r="F14" s="131"/>
      <c r="G14" s="20">
        <v>74829.990000000005</v>
      </c>
      <c r="H14" s="20">
        <v>0</v>
      </c>
      <c r="I14" s="20">
        <v>170.01</v>
      </c>
      <c r="J14" s="20">
        <v>0.23</v>
      </c>
      <c r="K14" s="131">
        <v>170.01</v>
      </c>
      <c r="L14" s="131"/>
      <c r="M14" s="131">
        <v>0</v>
      </c>
      <c r="N14" s="131"/>
      <c r="O14" s="131">
        <v>0</v>
      </c>
      <c r="P14" s="131"/>
    </row>
    <row r="15" spans="1:16" x14ac:dyDescent="0.25">
      <c r="A15" s="130" t="s">
        <v>30</v>
      </c>
      <c r="B15" s="130"/>
      <c r="C15" s="130"/>
      <c r="D15" s="130"/>
      <c r="E15" s="131">
        <v>55000</v>
      </c>
      <c r="F15" s="131"/>
      <c r="G15" s="20">
        <v>54866.84</v>
      </c>
      <c r="H15" s="20">
        <v>133.16</v>
      </c>
      <c r="I15" s="20">
        <v>0</v>
      </c>
      <c r="J15" s="20">
        <v>0</v>
      </c>
      <c r="K15" s="131">
        <v>0</v>
      </c>
      <c r="L15" s="131"/>
      <c r="M15" s="131">
        <v>0</v>
      </c>
      <c r="N15" s="131"/>
      <c r="O15" s="131">
        <v>0</v>
      </c>
      <c r="P15" s="131"/>
    </row>
    <row r="16" spans="1:16" x14ac:dyDescent="0.25">
      <c r="A16" s="128" t="s">
        <v>31</v>
      </c>
      <c r="B16" s="128"/>
      <c r="C16" s="128"/>
      <c r="D16" s="128"/>
      <c r="E16" s="129">
        <v>157110.09</v>
      </c>
      <c r="F16" s="129"/>
      <c r="G16" s="19">
        <v>152084.99</v>
      </c>
      <c r="H16" s="19">
        <v>0</v>
      </c>
      <c r="I16" s="19">
        <v>5025.1000000000004</v>
      </c>
      <c r="J16" s="19">
        <v>3.2</v>
      </c>
      <c r="K16" s="129">
        <v>5025.1000000000004</v>
      </c>
      <c r="L16" s="129"/>
      <c r="M16" s="129">
        <v>0</v>
      </c>
      <c r="N16" s="129"/>
      <c r="O16" s="129">
        <v>0</v>
      </c>
      <c r="P16" s="129"/>
    </row>
    <row r="17" spans="1:16" x14ac:dyDescent="0.25">
      <c r="A17" s="130" t="s">
        <v>27</v>
      </c>
      <c r="B17" s="130"/>
      <c r="C17" s="130"/>
      <c r="D17" s="130"/>
      <c r="E17" s="131">
        <v>139610.09</v>
      </c>
      <c r="F17" s="131"/>
      <c r="G17" s="20">
        <v>139610.09</v>
      </c>
      <c r="H17" s="20">
        <v>0</v>
      </c>
      <c r="I17" s="20">
        <v>0</v>
      </c>
      <c r="J17" s="20">
        <v>0</v>
      </c>
      <c r="K17" s="131">
        <v>0</v>
      </c>
      <c r="L17" s="131"/>
      <c r="M17" s="131">
        <v>0</v>
      </c>
      <c r="N17" s="131"/>
      <c r="O17" s="131">
        <v>0</v>
      </c>
      <c r="P17" s="131"/>
    </row>
    <row r="18" spans="1:16" x14ac:dyDescent="0.25">
      <c r="A18" s="130" t="s">
        <v>28</v>
      </c>
      <c r="B18" s="130"/>
      <c r="C18" s="130"/>
      <c r="D18" s="130"/>
      <c r="E18" s="131">
        <v>17500</v>
      </c>
      <c r="F18" s="131"/>
      <c r="G18" s="20">
        <v>12474.9</v>
      </c>
      <c r="H18" s="20">
        <v>0</v>
      </c>
      <c r="I18" s="20">
        <v>5025.1000000000004</v>
      </c>
      <c r="J18" s="20">
        <v>28.71</v>
      </c>
      <c r="K18" s="131">
        <v>5025.1000000000004</v>
      </c>
      <c r="L18" s="131"/>
      <c r="M18" s="131">
        <v>0</v>
      </c>
      <c r="N18" s="131"/>
      <c r="O18" s="131">
        <v>0</v>
      </c>
      <c r="P18" s="131"/>
    </row>
    <row r="19" spans="1:16" x14ac:dyDescent="0.25">
      <c r="A19" s="128" t="s">
        <v>32</v>
      </c>
      <c r="B19" s="128"/>
      <c r="C19" s="128"/>
      <c r="D19" s="128"/>
      <c r="E19" s="129">
        <v>64128.04</v>
      </c>
      <c r="F19" s="129"/>
      <c r="G19" s="19">
        <v>64128.04</v>
      </c>
      <c r="H19" s="19">
        <v>0</v>
      </c>
      <c r="I19" s="19">
        <v>0</v>
      </c>
      <c r="J19" s="19">
        <v>0</v>
      </c>
      <c r="K19" s="129">
        <v>0</v>
      </c>
      <c r="L19" s="129"/>
      <c r="M19" s="129">
        <v>0</v>
      </c>
      <c r="N19" s="129"/>
      <c r="O19" s="129">
        <v>0</v>
      </c>
      <c r="P19" s="129"/>
    </row>
    <row r="20" spans="1:16" x14ac:dyDescent="0.25">
      <c r="A20" s="130" t="s">
        <v>27</v>
      </c>
      <c r="B20" s="130"/>
      <c r="C20" s="130"/>
      <c r="D20" s="130"/>
      <c r="E20" s="131">
        <v>60628.04</v>
      </c>
      <c r="F20" s="131"/>
      <c r="G20" s="20">
        <v>60628.04</v>
      </c>
      <c r="H20" s="20">
        <v>0</v>
      </c>
      <c r="I20" s="20">
        <v>0</v>
      </c>
      <c r="J20" s="20">
        <v>0</v>
      </c>
      <c r="K20" s="131">
        <v>0</v>
      </c>
      <c r="L20" s="131"/>
      <c r="M20" s="131">
        <v>0</v>
      </c>
      <c r="N20" s="131"/>
      <c r="O20" s="131">
        <v>0</v>
      </c>
      <c r="P20" s="131"/>
    </row>
    <row r="21" spans="1:16" x14ac:dyDescent="0.25">
      <c r="A21" s="130" t="s">
        <v>28</v>
      </c>
      <c r="B21" s="130"/>
      <c r="C21" s="130"/>
      <c r="D21" s="130"/>
      <c r="E21" s="131">
        <v>3500</v>
      </c>
      <c r="F21" s="131"/>
      <c r="G21" s="20">
        <v>3500</v>
      </c>
      <c r="H21" s="20">
        <v>0</v>
      </c>
      <c r="I21" s="20">
        <v>0</v>
      </c>
      <c r="J21" s="20">
        <v>0</v>
      </c>
      <c r="K21" s="131">
        <v>0</v>
      </c>
      <c r="L21" s="131"/>
      <c r="M21" s="131">
        <v>0</v>
      </c>
      <c r="N21" s="131"/>
      <c r="O21" s="131">
        <v>0</v>
      </c>
      <c r="P21" s="131"/>
    </row>
    <row r="22" spans="1:16" x14ac:dyDescent="0.25">
      <c r="A22" s="128" t="s">
        <v>33</v>
      </c>
      <c r="B22" s="128"/>
      <c r="C22" s="128"/>
      <c r="D22" s="128"/>
      <c r="E22" s="129">
        <v>223148.72</v>
      </c>
      <c r="F22" s="129"/>
      <c r="G22" s="19">
        <v>218092.59</v>
      </c>
      <c r="H22" s="19">
        <v>340</v>
      </c>
      <c r="I22" s="19">
        <v>4716.13</v>
      </c>
      <c r="J22" s="19">
        <v>2.11</v>
      </c>
      <c r="K22" s="129">
        <v>716.05</v>
      </c>
      <c r="L22" s="129"/>
      <c r="M22" s="129">
        <v>4000.08</v>
      </c>
      <c r="N22" s="129"/>
      <c r="O22" s="129">
        <v>1.79</v>
      </c>
      <c r="P22" s="129"/>
    </row>
    <row r="23" spans="1:16" x14ac:dyDescent="0.25">
      <c r="A23" s="130" t="s">
        <v>27</v>
      </c>
      <c r="B23" s="130"/>
      <c r="C23" s="130"/>
      <c r="D23" s="130"/>
      <c r="E23" s="131">
        <v>95148.72</v>
      </c>
      <c r="F23" s="131"/>
      <c r="G23" s="20">
        <v>95148.72</v>
      </c>
      <c r="H23" s="20">
        <v>0</v>
      </c>
      <c r="I23" s="20">
        <v>0</v>
      </c>
      <c r="J23" s="20">
        <v>0</v>
      </c>
      <c r="K23" s="131">
        <v>0</v>
      </c>
      <c r="L23" s="131"/>
      <c r="M23" s="131">
        <v>0</v>
      </c>
      <c r="N23" s="131"/>
      <c r="O23" s="131">
        <v>0</v>
      </c>
      <c r="P23" s="131"/>
    </row>
    <row r="24" spans="1:16" x14ac:dyDescent="0.25">
      <c r="A24" s="130" t="s">
        <v>28</v>
      </c>
      <c r="B24" s="130"/>
      <c r="C24" s="130"/>
      <c r="D24" s="130"/>
      <c r="E24" s="131">
        <v>100000</v>
      </c>
      <c r="F24" s="131"/>
      <c r="G24" s="20">
        <v>98943.94</v>
      </c>
      <c r="H24" s="20">
        <v>340</v>
      </c>
      <c r="I24" s="20">
        <v>716.06</v>
      </c>
      <c r="J24" s="20">
        <v>0.72</v>
      </c>
      <c r="K24" s="131">
        <v>716.05</v>
      </c>
      <c r="L24" s="131"/>
      <c r="M24" s="131">
        <v>0.01</v>
      </c>
      <c r="N24" s="131"/>
      <c r="O24" s="131">
        <v>0</v>
      </c>
      <c r="P24" s="131"/>
    </row>
    <row r="25" spans="1:16" x14ac:dyDescent="0.25">
      <c r="A25" s="130" t="s">
        <v>30</v>
      </c>
      <c r="B25" s="130"/>
      <c r="C25" s="130"/>
      <c r="D25" s="130"/>
      <c r="E25" s="131">
        <v>3000</v>
      </c>
      <c r="F25" s="131"/>
      <c r="G25" s="20">
        <v>2999.93</v>
      </c>
      <c r="H25" s="20">
        <v>0</v>
      </c>
      <c r="I25" s="20">
        <v>7.0000000000000007E-2</v>
      </c>
      <c r="J25" s="20">
        <v>0</v>
      </c>
      <c r="K25" s="131">
        <v>0</v>
      </c>
      <c r="L25" s="131"/>
      <c r="M25" s="131">
        <v>7.0000000000000007E-2</v>
      </c>
      <c r="N25" s="131"/>
      <c r="O25" s="131">
        <v>0</v>
      </c>
      <c r="P25" s="131"/>
    </row>
    <row r="26" spans="1:16" x14ac:dyDescent="0.25">
      <c r="A26" s="130" t="s">
        <v>34</v>
      </c>
      <c r="B26" s="130"/>
      <c r="C26" s="130"/>
      <c r="D26" s="130"/>
      <c r="E26" s="131">
        <v>25000</v>
      </c>
      <c r="F26" s="131"/>
      <c r="G26" s="20">
        <v>21000</v>
      </c>
      <c r="H26" s="20">
        <v>0</v>
      </c>
      <c r="I26" s="20">
        <v>4000</v>
      </c>
      <c r="J26" s="20">
        <v>16</v>
      </c>
      <c r="K26" s="131">
        <v>0</v>
      </c>
      <c r="L26" s="131"/>
      <c r="M26" s="131">
        <v>4000</v>
      </c>
      <c r="N26" s="131"/>
      <c r="O26" s="131">
        <v>16</v>
      </c>
      <c r="P26" s="131"/>
    </row>
    <row r="27" spans="1:16" x14ac:dyDescent="0.25">
      <c r="A27" s="128" t="s">
        <v>35</v>
      </c>
      <c r="B27" s="128"/>
      <c r="C27" s="128"/>
      <c r="D27" s="128"/>
      <c r="E27" s="129">
        <v>1178.28</v>
      </c>
      <c r="F27" s="129"/>
      <c r="G27" s="19">
        <v>1178.28</v>
      </c>
      <c r="H27" s="19">
        <v>0</v>
      </c>
      <c r="I27" s="19">
        <v>0</v>
      </c>
      <c r="J27" s="19">
        <v>0</v>
      </c>
      <c r="K27" s="129">
        <v>0</v>
      </c>
      <c r="L27" s="129"/>
      <c r="M27" s="129">
        <v>0</v>
      </c>
      <c r="N27" s="129"/>
      <c r="O27" s="129">
        <v>0</v>
      </c>
      <c r="P27" s="129"/>
    </row>
    <row r="28" spans="1:16" x14ac:dyDescent="0.25">
      <c r="A28" s="130" t="s">
        <v>27</v>
      </c>
      <c r="B28" s="130"/>
      <c r="C28" s="130"/>
      <c r="D28" s="130"/>
      <c r="E28" s="131">
        <v>678.28</v>
      </c>
      <c r="F28" s="131"/>
      <c r="G28" s="20">
        <v>678.28</v>
      </c>
      <c r="H28" s="20">
        <v>0</v>
      </c>
      <c r="I28" s="20">
        <v>0</v>
      </c>
      <c r="J28" s="20">
        <v>0</v>
      </c>
      <c r="K28" s="131">
        <v>0</v>
      </c>
      <c r="L28" s="131"/>
      <c r="M28" s="131">
        <v>0</v>
      </c>
      <c r="N28" s="131"/>
      <c r="O28" s="131">
        <v>0</v>
      </c>
      <c r="P28" s="131"/>
    </row>
    <row r="29" spans="1:16" x14ac:dyDescent="0.25">
      <c r="A29" s="130" t="s">
        <v>28</v>
      </c>
      <c r="B29" s="130"/>
      <c r="C29" s="130"/>
      <c r="D29" s="130"/>
      <c r="E29" s="131">
        <v>500</v>
      </c>
      <c r="F29" s="131"/>
      <c r="G29" s="20">
        <v>500</v>
      </c>
      <c r="H29" s="20">
        <v>0</v>
      </c>
      <c r="I29" s="20">
        <v>0</v>
      </c>
      <c r="J29" s="20">
        <v>0</v>
      </c>
      <c r="K29" s="131">
        <v>0</v>
      </c>
      <c r="L29" s="131"/>
      <c r="M29" s="131">
        <v>0</v>
      </c>
      <c r="N29" s="131"/>
      <c r="O29" s="131">
        <v>0</v>
      </c>
      <c r="P29" s="131"/>
    </row>
    <row r="30" spans="1:16" x14ac:dyDescent="0.25">
      <c r="A30" s="128" t="s">
        <v>36</v>
      </c>
      <c r="B30" s="128"/>
      <c r="C30" s="128"/>
      <c r="D30" s="128"/>
      <c r="E30" s="129">
        <v>14354</v>
      </c>
      <c r="F30" s="129"/>
      <c r="G30" s="19">
        <v>14354</v>
      </c>
      <c r="H30" s="19">
        <v>0</v>
      </c>
      <c r="I30" s="19">
        <v>0</v>
      </c>
      <c r="J30" s="19">
        <v>0</v>
      </c>
      <c r="K30" s="129">
        <v>0</v>
      </c>
      <c r="L30" s="129"/>
      <c r="M30" s="129">
        <v>0</v>
      </c>
      <c r="N30" s="129"/>
      <c r="O30" s="129">
        <v>0</v>
      </c>
      <c r="P30" s="129"/>
    </row>
    <row r="31" spans="1:16" x14ac:dyDescent="0.25">
      <c r="A31" s="130" t="s">
        <v>27</v>
      </c>
      <c r="B31" s="130"/>
      <c r="C31" s="130"/>
      <c r="D31" s="130"/>
      <c r="E31" s="131">
        <v>12354</v>
      </c>
      <c r="F31" s="131"/>
      <c r="G31" s="20">
        <v>12354</v>
      </c>
      <c r="H31" s="20">
        <v>0</v>
      </c>
      <c r="I31" s="20">
        <v>0</v>
      </c>
      <c r="J31" s="20">
        <v>0</v>
      </c>
      <c r="K31" s="131">
        <v>0</v>
      </c>
      <c r="L31" s="131"/>
      <c r="M31" s="131">
        <v>0</v>
      </c>
      <c r="N31" s="131"/>
      <c r="O31" s="131">
        <v>0</v>
      </c>
      <c r="P31" s="131"/>
    </row>
    <row r="32" spans="1:16" x14ac:dyDescent="0.25">
      <c r="A32" s="130" t="s">
        <v>28</v>
      </c>
      <c r="B32" s="130"/>
      <c r="C32" s="130"/>
      <c r="D32" s="130"/>
      <c r="E32" s="131">
        <v>2000</v>
      </c>
      <c r="F32" s="131"/>
      <c r="G32" s="20">
        <v>2000</v>
      </c>
      <c r="H32" s="20">
        <v>0</v>
      </c>
      <c r="I32" s="20">
        <v>0</v>
      </c>
      <c r="J32" s="20">
        <v>0</v>
      </c>
      <c r="K32" s="131">
        <v>0</v>
      </c>
      <c r="L32" s="131"/>
      <c r="M32" s="131">
        <v>0</v>
      </c>
      <c r="N32" s="131"/>
      <c r="O32" s="131">
        <v>0</v>
      </c>
      <c r="P32" s="131"/>
    </row>
    <row r="33" spans="1:16" x14ac:dyDescent="0.25">
      <c r="A33" s="128" t="s">
        <v>37</v>
      </c>
      <c r="B33" s="128"/>
      <c r="C33" s="128"/>
      <c r="D33" s="128"/>
      <c r="E33" s="129">
        <v>94368.82</v>
      </c>
      <c r="F33" s="129"/>
      <c r="G33" s="19">
        <v>84407.39</v>
      </c>
      <c r="H33" s="19">
        <v>0.01</v>
      </c>
      <c r="I33" s="19">
        <v>9961.42</v>
      </c>
      <c r="J33" s="19">
        <v>10.56</v>
      </c>
      <c r="K33" s="129">
        <v>2979.4</v>
      </c>
      <c r="L33" s="129"/>
      <c r="M33" s="129">
        <v>6982.02</v>
      </c>
      <c r="N33" s="129"/>
      <c r="O33" s="129">
        <v>7.4</v>
      </c>
      <c r="P33" s="129"/>
    </row>
    <row r="34" spans="1:16" x14ac:dyDescent="0.25">
      <c r="A34" s="130" t="s">
        <v>27</v>
      </c>
      <c r="B34" s="130"/>
      <c r="C34" s="130"/>
      <c r="D34" s="130"/>
      <c r="E34" s="131">
        <v>30368.82</v>
      </c>
      <c r="F34" s="131"/>
      <c r="G34" s="20">
        <v>30368.82</v>
      </c>
      <c r="H34" s="20">
        <v>0</v>
      </c>
      <c r="I34" s="20">
        <v>0</v>
      </c>
      <c r="J34" s="20">
        <v>0</v>
      </c>
      <c r="K34" s="131">
        <v>0</v>
      </c>
      <c r="L34" s="131"/>
      <c r="M34" s="131">
        <v>0</v>
      </c>
      <c r="N34" s="131"/>
      <c r="O34" s="131">
        <v>0</v>
      </c>
      <c r="P34" s="131"/>
    </row>
    <row r="35" spans="1:16" x14ac:dyDescent="0.25">
      <c r="A35" s="130" t="s">
        <v>28</v>
      </c>
      <c r="B35" s="130"/>
      <c r="C35" s="130"/>
      <c r="D35" s="130"/>
      <c r="E35" s="131">
        <v>9000</v>
      </c>
      <c r="F35" s="131"/>
      <c r="G35" s="20">
        <v>6475.63</v>
      </c>
      <c r="H35" s="20">
        <v>0</v>
      </c>
      <c r="I35" s="20">
        <v>2524.37</v>
      </c>
      <c r="J35" s="20">
        <v>28.05</v>
      </c>
      <c r="K35" s="131">
        <v>2524.37</v>
      </c>
      <c r="L35" s="131"/>
      <c r="M35" s="131">
        <v>0</v>
      </c>
      <c r="N35" s="131"/>
      <c r="O35" s="131">
        <v>0</v>
      </c>
      <c r="P35" s="131"/>
    </row>
    <row r="36" spans="1:16" x14ac:dyDescent="0.25">
      <c r="A36" s="130" t="s">
        <v>34</v>
      </c>
      <c r="B36" s="130"/>
      <c r="C36" s="130"/>
      <c r="D36" s="130"/>
      <c r="E36" s="131">
        <v>55000</v>
      </c>
      <c r="F36" s="131"/>
      <c r="G36" s="20">
        <v>47562.94</v>
      </c>
      <c r="H36" s="20">
        <v>0.01</v>
      </c>
      <c r="I36" s="20">
        <v>7437.05</v>
      </c>
      <c r="J36" s="20">
        <v>13.52</v>
      </c>
      <c r="K36" s="131">
        <v>455.03</v>
      </c>
      <c r="L36" s="131"/>
      <c r="M36" s="131">
        <v>6982.02</v>
      </c>
      <c r="N36" s="131"/>
      <c r="O36" s="131">
        <v>12.69</v>
      </c>
      <c r="P36" s="131"/>
    </row>
    <row r="37" spans="1:16" x14ac:dyDescent="0.25">
      <c r="A37" s="128" t="s">
        <v>38</v>
      </c>
      <c r="B37" s="128"/>
      <c r="C37" s="128"/>
      <c r="D37" s="128"/>
      <c r="E37" s="129">
        <v>397229.64</v>
      </c>
      <c r="F37" s="129"/>
      <c r="G37" s="19">
        <v>302347.18</v>
      </c>
      <c r="H37" s="19">
        <v>23000.01</v>
      </c>
      <c r="I37" s="19">
        <v>71882.45</v>
      </c>
      <c r="J37" s="19">
        <v>18.100000000000001</v>
      </c>
      <c r="K37" s="129">
        <v>53962.62</v>
      </c>
      <c r="L37" s="129"/>
      <c r="M37" s="129">
        <v>17919.830000000002</v>
      </c>
      <c r="N37" s="129"/>
      <c r="O37" s="129">
        <v>4.51</v>
      </c>
      <c r="P37" s="129"/>
    </row>
    <row r="38" spans="1:16" x14ac:dyDescent="0.25">
      <c r="A38" s="130" t="s">
        <v>27</v>
      </c>
      <c r="B38" s="130"/>
      <c r="C38" s="130"/>
      <c r="D38" s="130"/>
      <c r="E38" s="131">
        <v>78833.64</v>
      </c>
      <c r="F38" s="131"/>
      <c r="G38" s="20">
        <v>78833.64</v>
      </c>
      <c r="H38" s="20">
        <v>0</v>
      </c>
      <c r="I38" s="20">
        <v>0</v>
      </c>
      <c r="J38" s="20">
        <v>0</v>
      </c>
      <c r="K38" s="131">
        <v>0</v>
      </c>
      <c r="L38" s="131"/>
      <c r="M38" s="131">
        <v>0</v>
      </c>
      <c r="N38" s="131"/>
      <c r="O38" s="131">
        <v>0</v>
      </c>
      <c r="P38" s="131"/>
    </row>
    <row r="39" spans="1:16" x14ac:dyDescent="0.25">
      <c r="A39" s="130" t="s">
        <v>28</v>
      </c>
      <c r="B39" s="130"/>
      <c r="C39" s="130"/>
      <c r="D39" s="130"/>
      <c r="E39" s="131">
        <v>35000</v>
      </c>
      <c r="F39" s="131"/>
      <c r="G39" s="20">
        <v>19963.490000000002</v>
      </c>
      <c r="H39" s="20">
        <v>0</v>
      </c>
      <c r="I39" s="20">
        <v>15036.51</v>
      </c>
      <c r="J39" s="20">
        <v>42.96</v>
      </c>
      <c r="K39" s="131">
        <v>15036.51</v>
      </c>
      <c r="L39" s="131"/>
      <c r="M39" s="131">
        <v>0</v>
      </c>
      <c r="N39" s="131"/>
      <c r="O39" s="131">
        <v>0</v>
      </c>
      <c r="P39" s="131"/>
    </row>
    <row r="40" spans="1:16" x14ac:dyDescent="0.25">
      <c r="A40" s="130" t="s">
        <v>34</v>
      </c>
      <c r="B40" s="130"/>
      <c r="C40" s="130"/>
      <c r="D40" s="130"/>
      <c r="E40" s="131">
        <v>283396</v>
      </c>
      <c r="F40" s="131"/>
      <c r="G40" s="20">
        <v>203550.05</v>
      </c>
      <c r="H40" s="20">
        <v>23000.01</v>
      </c>
      <c r="I40" s="20">
        <v>56845.94</v>
      </c>
      <c r="J40" s="20">
        <v>20.059999999999999</v>
      </c>
      <c r="K40" s="131">
        <v>38926.11</v>
      </c>
      <c r="L40" s="131"/>
      <c r="M40" s="131">
        <v>17919.830000000002</v>
      </c>
      <c r="N40" s="131"/>
      <c r="O40" s="131">
        <v>6.32</v>
      </c>
      <c r="P40" s="131"/>
    </row>
    <row r="41" spans="1:16" x14ac:dyDescent="0.25">
      <c r="A41" s="128" t="s">
        <v>39</v>
      </c>
      <c r="B41" s="128"/>
      <c r="C41" s="128"/>
      <c r="D41" s="128"/>
      <c r="E41" s="129">
        <v>12533.22</v>
      </c>
      <c r="F41" s="129"/>
      <c r="G41" s="19">
        <v>12533.22</v>
      </c>
      <c r="H41" s="19">
        <v>0</v>
      </c>
      <c r="I41" s="19">
        <v>0</v>
      </c>
      <c r="J41" s="19">
        <v>0</v>
      </c>
      <c r="K41" s="129">
        <v>0</v>
      </c>
      <c r="L41" s="129"/>
      <c r="M41" s="129">
        <v>0</v>
      </c>
      <c r="N41" s="129"/>
      <c r="O41" s="129">
        <v>0</v>
      </c>
      <c r="P41" s="129"/>
    </row>
    <row r="42" spans="1:16" x14ac:dyDescent="0.25">
      <c r="A42" s="130" t="s">
        <v>27</v>
      </c>
      <c r="B42" s="130"/>
      <c r="C42" s="130"/>
      <c r="D42" s="130"/>
      <c r="E42" s="131">
        <v>12033.22</v>
      </c>
      <c r="F42" s="131"/>
      <c r="G42" s="20">
        <v>12033.22</v>
      </c>
      <c r="H42" s="20">
        <v>0</v>
      </c>
      <c r="I42" s="20">
        <v>0</v>
      </c>
      <c r="J42" s="20">
        <v>0</v>
      </c>
      <c r="K42" s="131">
        <v>0</v>
      </c>
      <c r="L42" s="131"/>
      <c r="M42" s="131">
        <v>0</v>
      </c>
      <c r="N42" s="131"/>
      <c r="O42" s="131">
        <v>0</v>
      </c>
      <c r="P42" s="131"/>
    </row>
    <row r="43" spans="1:16" x14ac:dyDescent="0.25">
      <c r="A43" s="130" t="s">
        <v>28</v>
      </c>
      <c r="B43" s="130"/>
      <c r="C43" s="130"/>
      <c r="D43" s="130"/>
      <c r="E43" s="131">
        <v>500</v>
      </c>
      <c r="F43" s="131"/>
      <c r="G43" s="20">
        <v>500</v>
      </c>
      <c r="H43" s="20">
        <v>0</v>
      </c>
      <c r="I43" s="20">
        <v>0</v>
      </c>
      <c r="J43" s="20">
        <v>0</v>
      </c>
      <c r="K43" s="131">
        <v>0</v>
      </c>
      <c r="L43" s="131"/>
      <c r="M43" s="131">
        <v>0</v>
      </c>
      <c r="N43" s="131"/>
      <c r="O43" s="131">
        <v>0</v>
      </c>
      <c r="P43" s="131"/>
    </row>
    <row r="44" spans="1:16" x14ac:dyDescent="0.25">
      <c r="A44" s="128" t="s">
        <v>40</v>
      </c>
      <c r="B44" s="128"/>
      <c r="C44" s="128"/>
      <c r="D44" s="128"/>
      <c r="E44" s="129">
        <v>415787.19</v>
      </c>
      <c r="F44" s="129"/>
      <c r="G44" s="19">
        <v>413813.25</v>
      </c>
      <c r="H44" s="19">
        <v>0</v>
      </c>
      <c r="I44" s="19">
        <v>1973.94</v>
      </c>
      <c r="J44" s="19">
        <v>0.47</v>
      </c>
      <c r="K44" s="129">
        <v>1973.09</v>
      </c>
      <c r="L44" s="129"/>
      <c r="M44" s="129">
        <v>0.85</v>
      </c>
      <c r="N44" s="129"/>
      <c r="O44" s="129">
        <v>0</v>
      </c>
      <c r="P44" s="129"/>
    </row>
    <row r="45" spans="1:16" x14ac:dyDescent="0.25">
      <c r="A45" s="130" t="s">
        <v>27</v>
      </c>
      <c r="B45" s="130"/>
      <c r="C45" s="130"/>
      <c r="D45" s="130"/>
      <c r="E45" s="131">
        <v>328787.19</v>
      </c>
      <c r="F45" s="131"/>
      <c r="G45" s="20">
        <v>328787.19</v>
      </c>
      <c r="H45" s="20">
        <v>0</v>
      </c>
      <c r="I45" s="20">
        <v>0</v>
      </c>
      <c r="J45" s="20">
        <v>0</v>
      </c>
      <c r="K45" s="131">
        <v>0</v>
      </c>
      <c r="L45" s="131"/>
      <c r="M45" s="131">
        <v>0</v>
      </c>
      <c r="N45" s="131"/>
      <c r="O45" s="131">
        <v>0</v>
      </c>
      <c r="P45" s="131"/>
    </row>
    <row r="46" spans="1:16" x14ac:dyDescent="0.25">
      <c r="A46" s="130" t="s">
        <v>28</v>
      </c>
      <c r="B46" s="130"/>
      <c r="C46" s="130"/>
      <c r="D46" s="130"/>
      <c r="E46" s="131">
        <v>70000</v>
      </c>
      <c r="F46" s="131"/>
      <c r="G46" s="20">
        <v>69999.06</v>
      </c>
      <c r="H46" s="20">
        <v>0</v>
      </c>
      <c r="I46" s="20">
        <v>0.94</v>
      </c>
      <c r="J46" s="20">
        <v>0</v>
      </c>
      <c r="K46" s="131">
        <v>0.08</v>
      </c>
      <c r="L46" s="131"/>
      <c r="M46" s="131">
        <v>0.86</v>
      </c>
      <c r="N46" s="131"/>
      <c r="O46" s="131">
        <v>0</v>
      </c>
      <c r="P46" s="131"/>
    </row>
    <row r="47" spans="1:16" x14ac:dyDescent="0.25">
      <c r="A47" s="130" t="s">
        <v>30</v>
      </c>
      <c r="B47" s="130"/>
      <c r="C47" s="130"/>
      <c r="D47" s="130"/>
      <c r="E47" s="131">
        <v>12000</v>
      </c>
      <c r="F47" s="131"/>
      <c r="G47" s="20">
        <v>12000</v>
      </c>
      <c r="H47" s="20">
        <v>0</v>
      </c>
      <c r="I47" s="20">
        <v>0</v>
      </c>
      <c r="J47" s="20">
        <v>0</v>
      </c>
      <c r="K47" s="131">
        <v>0</v>
      </c>
      <c r="L47" s="131"/>
      <c r="M47" s="131">
        <v>0</v>
      </c>
      <c r="N47" s="131"/>
      <c r="O47" s="131">
        <v>0</v>
      </c>
      <c r="P47" s="131"/>
    </row>
    <row r="48" spans="1:16" x14ac:dyDescent="0.25">
      <c r="A48" s="130" t="s">
        <v>34</v>
      </c>
      <c r="B48" s="130"/>
      <c r="C48" s="130"/>
      <c r="D48" s="130"/>
      <c r="E48" s="131">
        <v>5000</v>
      </c>
      <c r="F48" s="131"/>
      <c r="G48" s="20">
        <v>3027</v>
      </c>
      <c r="H48" s="20">
        <v>0</v>
      </c>
      <c r="I48" s="20">
        <v>1973</v>
      </c>
      <c r="J48" s="20">
        <v>39.46</v>
      </c>
      <c r="K48" s="131">
        <v>1973.01</v>
      </c>
      <c r="L48" s="131"/>
      <c r="M48" s="131">
        <v>-0.01</v>
      </c>
      <c r="N48" s="131"/>
      <c r="O48" s="131">
        <v>0</v>
      </c>
      <c r="P48" s="131"/>
    </row>
    <row r="49" spans="1:16" x14ac:dyDescent="0.25">
      <c r="A49" s="128" t="s">
        <v>41</v>
      </c>
      <c r="B49" s="128"/>
      <c r="C49" s="128"/>
      <c r="D49" s="128"/>
      <c r="E49" s="129">
        <v>30599.4</v>
      </c>
      <c r="F49" s="129"/>
      <c r="G49" s="19">
        <v>28924.94</v>
      </c>
      <c r="H49" s="19">
        <v>0</v>
      </c>
      <c r="I49" s="19">
        <v>1674.46</v>
      </c>
      <c r="J49" s="19">
        <v>5.47</v>
      </c>
      <c r="K49" s="129">
        <v>1674.46</v>
      </c>
      <c r="L49" s="129"/>
      <c r="M49" s="129">
        <v>0</v>
      </c>
      <c r="N49" s="129"/>
      <c r="O49" s="129">
        <v>0</v>
      </c>
      <c r="P49" s="129"/>
    </row>
    <row r="50" spans="1:16" x14ac:dyDescent="0.25">
      <c r="A50" s="130" t="s">
        <v>27</v>
      </c>
      <c r="B50" s="130"/>
      <c r="C50" s="130"/>
      <c r="D50" s="130"/>
      <c r="E50" s="131">
        <v>26799.4</v>
      </c>
      <c r="F50" s="131"/>
      <c r="G50" s="20">
        <v>26799.4</v>
      </c>
      <c r="H50" s="20">
        <v>0</v>
      </c>
      <c r="I50" s="20">
        <v>0</v>
      </c>
      <c r="J50" s="20">
        <v>0</v>
      </c>
      <c r="K50" s="131">
        <v>0</v>
      </c>
      <c r="L50" s="131"/>
      <c r="M50" s="131">
        <v>0</v>
      </c>
      <c r="N50" s="131"/>
      <c r="O50" s="131">
        <v>0</v>
      </c>
      <c r="P50" s="131"/>
    </row>
    <row r="51" spans="1:16" x14ac:dyDescent="0.25">
      <c r="A51" s="130" t="s">
        <v>28</v>
      </c>
      <c r="B51" s="130"/>
      <c r="C51" s="130"/>
      <c r="D51" s="130"/>
      <c r="E51" s="131">
        <v>2800</v>
      </c>
      <c r="F51" s="131"/>
      <c r="G51" s="20">
        <v>1125.54</v>
      </c>
      <c r="H51" s="20">
        <v>0</v>
      </c>
      <c r="I51" s="20">
        <v>1674.46</v>
      </c>
      <c r="J51" s="20">
        <v>59.8</v>
      </c>
      <c r="K51" s="131">
        <v>1674.46</v>
      </c>
      <c r="L51" s="131"/>
      <c r="M51" s="131">
        <v>0</v>
      </c>
      <c r="N51" s="131"/>
      <c r="O51" s="131">
        <v>0</v>
      </c>
      <c r="P51" s="131"/>
    </row>
    <row r="52" spans="1:16" x14ac:dyDescent="0.25">
      <c r="A52" s="130" t="s">
        <v>30</v>
      </c>
      <c r="B52" s="130"/>
      <c r="C52" s="130"/>
      <c r="D52" s="130"/>
      <c r="E52" s="131">
        <v>1000</v>
      </c>
      <c r="F52" s="131"/>
      <c r="G52" s="20">
        <v>1000</v>
      </c>
      <c r="H52" s="20">
        <v>0</v>
      </c>
      <c r="I52" s="20">
        <v>0</v>
      </c>
      <c r="J52" s="20">
        <v>0</v>
      </c>
      <c r="K52" s="131">
        <v>0</v>
      </c>
      <c r="L52" s="131"/>
      <c r="M52" s="131">
        <v>0</v>
      </c>
      <c r="N52" s="131"/>
      <c r="O52" s="131">
        <v>0</v>
      </c>
      <c r="P52" s="131"/>
    </row>
    <row r="53" spans="1:16" x14ac:dyDescent="0.25">
      <c r="A53" s="128" t="s">
        <v>42</v>
      </c>
      <c r="B53" s="128"/>
      <c r="C53" s="128"/>
      <c r="D53" s="128"/>
      <c r="E53" s="129">
        <v>63066.81</v>
      </c>
      <c r="F53" s="129"/>
      <c r="G53" s="19">
        <v>63066.68</v>
      </c>
      <c r="H53" s="19">
        <v>0</v>
      </c>
      <c r="I53" s="19">
        <v>0.13</v>
      </c>
      <c r="J53" s="19">
        <v>0</v>
      </c>
      <c r="K53" s="129">
        <v>0.13</v>
      </c>
      <c r="L53" s="129"/>
      <c r="M53" s="129">
        <v>0</v>
      </c>
      <c r="N53" s="129"/>
      <c r="O53" s="129">
        <v>0</v>
      </c>
      <c r="P53" s="129"/>
    </row>
    <row r="54" spans="1:16" x14ac:dyDescent="0.25">
      <c r="A54" s="130" t="s">
        <v>27</v>
      </c>
      <c r="B54" s="130"/>
      <c r="C54" s="130"/>
      <c r="D54" s="130"/>
      <c r="E54" s="131">
        <v>34566.81</v>
      </c>
      <c r="F54" s="131"/>
      <c r="G54" s="20">
        <v>34566.81</v>
      </c>
      <c r="H54" s="20">
        <v>0</v>
      </c>
      <c r="I54" s="20">
        <v>0</v>
      </c>
      <c r="J54" s="20">
        <v>0</v>
      </c>
      <c r="K54" s="131">
        <v>0</v>
      </c>
      <c r="L54" s="131"/>
      <c r="M54" s="131">
        <v>0</v>
      </c>
      <c r="N54" s="131"/>
      <c r="O54" s="131">
        <v>0</v>
      </c>
      <c r="P54" s="131"/>
    </row>
    <row r="55" spans="1:16" x14ac:dyDescent="0.25">
      <c r="A55" s="130" t="s">
        <v>28</v>
      </c>
      <c r="B55" s="130"/>
      <c r="C55" s="130"/>
      <c r="D55" s="130"/>
      <c r="E55" s="131">
        <v>15000</v>
      </c>
      <c r="F55" s="131"/>
      <c r="G55" s="20">
        <v>14999.99</v>
      </c>
      <c r="H55" s="20">
        <v>0</v>
      </c>
      <c r="I55" s="20">
        <v>0.01</v>
      </c>
      <c r="J55" s="20">
        <v>0</v>
      </c>
      <c r="K55" s="131">
        <v>0.01</v>
      </c>
      <c r="L55" s="131"/>
      <c r="M55" s="131">
        <v>0</v>
      </c>
      <c r="N55" s="131"/>
      <c r="O55" s="131">
        <v>0</v>
      </c>
      <c r="P55" s="131"/>
    </row>
    <row r="56" spans="1:16" x14ac:dyDescent="0.25">
      <c r="A56" s="130" t="s">
        <v>30</v>
      </c>
      <c r="B56" s="130"/>
      <c r="C56" s="130"/>
      <c r="D56" s="130"/>
      <c r="E56" s="131">
        <v>5500</v>
      </c>
      <c r="F56" s="131"/>
      <c r="G56" s="20">
        <v>5500</v>
      </c>
      <c r="H56" s="20">
        <v>0</v>
      </c>
      <c r="I56" s="20">
        <v>0</v>
      </c>
      <c r="J56" s="20">
        <v>0</v>
      </c>
      <c r="K56" s="131">
        <v>0</v>
      </c>
      <c r="L56" s="131"/>
      <c r="M56" s="131">
        <v>0</v>
      </c>
      <c r="N56" s="131"/>
      <c r="O56" s="131">
        <v>0</v>
      </c>
      <c r="P56" s="131"/>
    </row>
    <row r="57" spans="1:16" x14ac:dyDescent="0.25">
      <c r="A57" s="130" t="s">
        <v>34</v>
      </c>
      <c r="B57" s="130"/>
      <c r="C57" s="130"/>
      <c r="D57" s="130"/>
      <c r="E57" s="131">
        <v>8000</v>
      </c>
      <c r="F57" s="131"/>
      <c r="G57" s="20">
        <v>7999.88</v>
      </c>
      <c r="H57" s="20">
        <v>0</v>
      </c>
      <c r="I57" s="20">
        <v>0.12</v>
      </c>
      <c r="J57" s="20">
        <v>0</v>
      </c>
      <c r="K57" s="131">
        <v>0.12</v>
      </c>
      <c r="L57" s="131"/>
      <c r="M57" s="131">
        <v>0</v>
      </c>
      <c r="N57" s="131"/>
      <c r="O57" s="131">
        <v>0</v>
      </c>
      <c r="P57" s="131"/>
    </row>
    <row r="58" spans="1:16" x14ac:dyDescent="0.25">
      <c r="A58" s="128" t="s">
        <v>43</v>
      </c>
      <c r="B58" s="128"/>
      <c r="C58" s="128"/>
      <c r="D58" s="128"/>
      <c r="E58" s="129">
        <v>175591.8</v>
      </c>
      <c r="F58" s="129"/>
      <c r="G58" s="19">
        <v>175535.6</v>
      </c>
      <c r="H58" s="19">
        <v>0.04</v>
      </c>
      <c r="I58" s="19">
        <v>56.16</v>
      </c>
      <c r="J58" s="19">
        <v>0.03</v>
      </c>
      <c r="K58" s="129">
        <v>56.02</v>
      </c>
      <c r="L58" s="129"/>
      <c r="M58" s="129">
        <v>0.14000000000000001</v>
      </c>
      <c r="N58" s="129"/>
      <c r="O58" s="129">
        <v>0</v>
      </c>
      <c r="P58" s="129"/>
    </row>
    <row r="59" spans="1:16" x14ac:dyDescent="0.25">
      <c r="A59" s="130" t="s">
        <v>27</v>
      </c>
      <c r="B59" s="130"/>
      <c r="C59" s="130"/>
      <c r="D59" s="130"/>
      <c r="E59" s="131">
        <v>32591.8</v>
      </c>
      <c r="F59" s="131"/>
      <c r="G59" s="20">
        <v>32591.8</v>
      </c>
      <c r="H59" s="20">
        <v>0</v>
      </c>
      <c r="I59" s="20">
        <v>0</v>
      </c>
      <c r="J59" s="20">
        <v>0</v>
      </c>
      <c r="K59" s="131">
        <v>0</v>
      </c>
      <c r="L59" s="131"/>
      <c r="M59" s="131">
        <v>0</v>
      </c>
      <c r="N59" s="131"/>
      <c r="O59" s="131">
        <v>0</v>
      </c>
      <c r="P59" s="131"/>
    </row>
    <row r="60" spans="1:16" x14ac:dyDescent="0.25">
      <c r="A60" s="130" t="s">
        <v>28</v>
      </c>
      <c r="B60" s="130"/>
      <c r="C60" s="130"/>
      <c r="D60" s="130"/>
      <c r="E60" s="131">
        <v>55000</v>
      </c>
      <c r="F60" s="131"/>
      <c r="G60" s="20">
        <v>54943.8</v>
      </c>
      <c r="H60" s="20">
        <v>0.04</v>
      </c>
      <c r="I60" s="20">
        <v>56.16</v>
      </c>
      <c r="J60" s="20">
        <v>0.1</v>
      </c>
      <c r="K60" s="131">
        <v>56.02</v>
      </c>
      <c r="L60" s="131"/>
      <c r="M60" s="131">
        <v>0.14000000000000001</v>
      </c>
      <c r="N60" s="131"/>
      <c r="O60" s="131">
        <v>0</v>
      </c>
      <c r="P60" s="131"/>
    </row>
    <row r="61" spans="1:16" x14ac:dyDescent="0.25">
      <c r="A61" s="130" t="s">
        <v>34</v>
      </c>
      <c r="B61" s="130"/>
      <c r="C61" s="130"/>
      <c r="D61" s="130"/>
      <c r="E61" s="131">
        <v>88000</v>
      </c>
      <c r="F61" s="131"/>
      <c r="G61" s="20">
        <v>88000</v>
      </c>
      <c r="H61" s="20">
        <v>0</v>
      </c>
      <c r="I61" s="20">
        <v>0</v>
      </c>
      <c r="J61" s="20">
        <v>0</v>
      </c>
      <c r="K61" s="131">
        <v>0</v>
      </c>
      <c r="L61" s="131"/>
      <c r="M61" s="131">
        <v>0</v>
      </c>
      <c r="N61" s="131"/>
      <c r="O61" s="131">
        <v>0</v>
      </c>
      <c r="P61" s="131"/>
    </row>
    <row r="62" spans="1:16" x14ac:dyDescent="0.25">
      <c r="A62" s="128" t="s">
        <v>44</v>
      </c>
      <c r="B62" s="128"/>
      <c r="C62" s="128"/>
      <c r="D62" s="128"/>
      <c r="E62" s="129">
        <v>116825.99</v>
      </c>
      <c r="F62" s="129"/>
      <c r="G62" s="19">
        <v>116163.31</v>
      </c>
      <c r="H62" s="19">
        <v>357.76</v>
      </c>
      <c r="I62" s="19">
        <v>304.92</v>
      </c>
      <c r="J62" s="19">
        <v>0.26</v>
      </c>
      <c r="K62" s="129">
        <v>301.89999999999998</v>
      </c>
      <c r="L62" s="129"/>
      <c r="M62" s="129">
        <v>3.02</v>
      </c>
      <c r="N62" s="129"/>
      <c r="O62" s="129">
        <v>0</v>
      </c>
      <c r="P62" s="129"/>
    </row>
    <row r="63" spans="1:16" x14ac:dyDescent="0.25">
      <c r="A63" s="130" t="s">
        <v>27</v>
      </c>
      <c r="B63" s="130"/>
      <c r="C63" s="130"/>
      <c r="D63" s="130"/>
      <c r="E63" s="131">
        <v>98825.99</v>
      </c>
      <c r="F63" s="131"/>
      <c r="G63" s="20">
        <v>98825.99</v>
      </c>
      <c r="H63" s="20">
        <v>0</v>
      </c>
      <c r="I63" s="20">
        <v>0</v>
      </c>
      <c r="J63" s="20">
        <v>0</v>
      </c>
      <c r="K63" s="131">
        <v>0</v>
      </c>
      <c r="L63" s="131"/>
      <c r="M63" s="131">
        <v>0</v>
      </c>
      <c r="N63" s="131"/>
      <c r="O63" s="131">
        <v>0</v>
      </c>
      <c r="P63" s="131"/>
    </row>
    <row r="64" spans="1:16" x14ac:dyDescent="0.25">
      <c r="A64" s="130" t="s">
        <v>28</v>
      </c>
      <c r="B64" s="130"/>
      <c r="C64" s="130"/>
      <c r="D64" s="130"/>
      <c r="E64" s="131">
        <v>15000</v>
      </c>
      <c r="F64" s="131"/>
      <c r="G64" s="20">
        <v>14695.06</v>
      </c>
      <c r="H64" s="20">
        <v>0.02</v>
      </c>
      <c r="I64" s="20">
        <v>304.92</v>
      </c>
      <c r="J64" s="20">
        <v>2.0299999999999998</v>
      </c>
      <c r="K64" s="131">
        <v>301.89999999999998</v>
      </c>
      <c r="L64" s="131"/>
      <c r="M64" s="131">
        <v>3.02</v>
      </c>
      <c r="N64" s="131"/>
      <c r="O64" s="131">
        <v>0.02</v>
      </c>
      <c r="P64" s="131"/>
    </row>
    <row r="65" spans="1:16" x14ac:dyDescent="0.25">
      <c r="A65" s="130" t="s">
        <v>30</v>
      </c>
      <c r="B65" s="130"/>
      <c r="C65" s="130"/>
      <c r="D65" s="130"/>
      <c r="E65" s="131">
        <v>3000</v>
      </c>
      <c r="F65" s="131"/>
      <c r="G65" s="20">
        <v>2642.26</v>
      </c>
      <c r="H65" s="20">
        <v>357.74</v>
      </c>
      <c r="I65" s="20">
        <v>0</v>
      </c>
      <c r="J65" s="20">
        <v>0</v>
      </c>
      <c r="K65" s="131">
        <v>0</v>
      </c>
      <c r="L65" s="131"/>
      <c r="M65" s="131">
        <v>0</v>
      </c>
      <c r="N65" s="131"/>
      <c r="O65" s="131">
        <v>0</v>
      </c>
      <c r="P65" s="131"/>
    </row>
    <row r="66" spans="1:16" x14ac:dyDescent="0.25">
      <c r="A66" s="128" t="s">
        <v>45</v>
      </c>
      <c r="B66" s="128"/>
      <c r="C66" s="128"/>
      <c r="D66" s="128"/>
      <c r="E66" s="129">
        <v>1029568.93</v>
      </c>
      <c r="F66" s="129"/>
      <c r="G66" s="19">
        <v>1020825.43</v>
      </c>
      <c r="H66" s="19">
        <v>536.75</v>
      </c>
      <c r="I66" s="19">
        <v>8206.75</v>
      </c>
      <c r="J66" s="19">
        <v>0.8</v>
      </c>
      <c r="K66" s="129">
        <v>8186.58</v>
      </c>
      <c r="L66" s="129"/>
      <c r="M66" s="129">
        <v>20.170000000000002</v>
      </c>
      <c r="N66" s="129"/>
      <c r="O66" s="129">
        <v>0</v>
      </c>
      <c r="P66" s="129"/>
    </row>
    <row r="67" spans="1:16" x14ac:dyDescent="0.25">
      <c r="A67" s="130" t="s">
        <v>27</v>
      </c>
      <c r="B67" s="130"/>
      <c r="C67" s="130"/>
      <c r="D67" s="130"/>
      <c r="E67" s="131">
        <v>948068.93</v>
      </c>
      <c r="F67" s="131"/>
      <c r="G67" s="20">
        <v>948068.93</v>
      </c>
      <c r="H67" s="20">
        <v>0</v>
      </c>
      <c r="I67" s="20">
        <v>0</v>
      </c>
      <c r="J67" s="20">
        <v>0</v>
      </c>
      <c r="K67" s="131">
        <v>0</v>
      </c>
      <c r="L67" s="131"/>
      <c r="M67" s="131">
        <v>0</v>
      </c>
      <c r="N67" s="131"/>
      <c r="O67" s="131">
        <v>0</v>
      </c>
      <c r="P67" s="131"/>
    </row>
    <row r="68" spans="1:16" x14ac:dyDescent="0.25">
      <c r="A68" s="130" t="s">
        <v>28</v>
      </c>
      <c r="B68" s="130"/>
      <c r="C68" s="130"/>
      <c r="D68" s="130"/>
      <c r="E68" s="131">
        <v>70000</v>
      </c>
      <c r="F68" s="131"/>
      <c r="G68" s="20">
        <v>61651.17</v>
      </c>
      <c r="H68" s="20">
        <v>142.08000000000001</v>
      </c>
      <c r="I68" s="20">
        <v>8206.75</v>
      </c>
      <c r="J68" s="20">
        <v>11.72</v>
      </c>
      <c r="K68" s="131">
        <v>8186.58</v>
      </c>
      <c r="L68" s="131"/>
      <c r="M68" s="131">
        <v>20.170000000000002</v>
      </c>
      <c r="N68" s="131"/>
      <c r="O68" s="131">
        <v>0.03</v>
      </c>
      <c r="P68" s="131"/>
    </row>
    <row r="69" spans="1:16" x14ac:dyDescent="0.25">
      <c r="A69" s="130" t="s">
        <v>30</v>
      </c>
      <c r="B69" s="130"/>
      <c r="C69" s="130"/>
      <c r="D69" s="130"/>
      <c r="E69" s="131">
        <v>11500</v>
      </c>
      <c r="F69" s="131"/>
      <c r="G69" s="20">
        <v>11105.33</v>
      </c>
      <c r="H69" s="20">
        <v>394.67</v>
      </c>
      <c r="I69" s="20">
        <v>0</v>
      </c>
      <c r="J69" s="20">
        <v>0</v>
      </c>
      <c r="K69" s="131">
        <v>0</v>
      </c>
      <c r="L69" s="131"/>
      <c r="M69" s="131">
        <v>0</v>
      </c>
      <c r="N69" s="131"/>
      <c r="O69" s="131">
        <v>0</v>
      </c>
      <c r="P69" s="131"/>
    </row>
    <row r="70" spans="1:16" x14ac:dyDescent="0.25">
      <c r="A70" s="128" t="s">
        <v>46</v>
      </c>
      <c r="B70" s="128"/>
      <c r="C70" s="128"/>
      <c r="D70" s="128"/>
      <c r="E70" s="129">
        <v>215470.09</v>
      </c>
      <c r="F70" s="129"/>
      <c r="G70" s="19">
        <v>214157.52</v>
      </c>
      <c r="H70" s="19">
        <v>1014.4</v>
      </c>
      <c r="I70" s="19">
        <v>298.17</v>
      </c>
      <c r="J70" s="19">
        <v>0.14000000000000001</v>
      </c>
      <c r="K70" s="129">
        <v>294.05</v>
      </c>
      <c r="L70" s="129"/>
      <c r="M70" s="129">
        <v>4.12</v>
      </c>
      <c r="N70" s="129"/>
      <c r="O70" s="129">
        <v>0</v>
      </c>
      <c r="P70" s="129"/>
    </row>
    <row r="71" spans="1:16" x14ac:dyDescent="0.25">
      <c r="A71" s="130" t="s">
        <v>27</v>
      </c>
      <c r="B71" s="130"/>
      <c r="C71" s="130"/>
      <c r="D71" s="130"/>
      <c r="E71" s="131">
        <v>204470.09</v>
      </c>
      <c r="F71" s="131"/>
      <c r="G71" s="20">
        <v>204470.09</v>
      </c>
      <c r="H71" s="20">
        <v>0</v>
      </c>
      <c r="I71" s="20">
        <v>0</v>
      </c>
      <c r="J71" s="20">
        <v>0</v>
      </c>
      <c r="K71" s="131">
        <v>0</v>
      </c>
      <c r="L71" s="131"/>
      <c r="M71" s="131">
        <v>0</v>
      </c>
      <c r="N71" s="131"/>
      <c r="O71" s="131">
        <v>0</v>
      </c>
      <c r="P71" s="131"/>
    </row>
    <row r="72" spans="1:16" x14ac:dyDescent="0.25">
      <c r="A72" s="130" t="s">
        <v>28</v>
      </c>
      <c r="B72" s="130"/>
      <c r="C72" s="130"/>
      <c r="D72" s="130"/>
      <c r="E72" s="131">
        <v>8000</v>
      </c>
      <c r="F72" s="131"/>
      <c r="G72" s="20">
        <v>6691.07</v>
      </c>
      <c r="H72" s="20">
        <v>1014.4</v>
      </c>
      <c r="I72" s="20">
        <v>294.52999999999997</v>
      </c>
      <c r="J72" s="20">
        <v>3.68</v>
      </c>
      <c r="K72" s="131">
        <v>294.05</v>
      </c>
      <c r="L72" s="131"/>
      <c r="M72" s="131">
        <v>0.48</v>
      </c>
      <c r="N72" s="131"/>
      <c r="O72" s="131">
        <v>0.01</v>
      </c>
      <c r="P72" s="131"/>
    </row>
    <row r="73" spans="1:16" x14ac:dyDescent="0.25">
      <c r="A73" s="130" t="s">
        <v>30</v>
      </c>
      <c r="B73" s="130"/>
      <c r="C73" s="130"/>
      <c r="D73" s="130"/>
      <c r="E73" s="131">
        <v>3000</v>
      </c>
      <c r="F73" s="131"/>
      <c r="G73" s="20">
        <v>2996.36</v>
      </c>
      <c r="H73" s="20">
        <v>0</v>
      </c>
      <c r="I73" s="20">
        <v>3.64</v>
      </c>
      <c r="J73" s="20">
        <v>0.12</v>
      </c>
      <c r="K73" s="131">
        <v>0</v>
      </c>
      <c r="L73" s="131"/>
      <c r="M73" s="131">
        <v>3.64</v>
      </c>
      <c r="N73" s="131"/>
      <c r="O73" s="131">
        <v>0.12</v>
      </c>
      <c r="P73" s="131"/>
    </row>
    <row r="74" spans="1:16" x14ac:dyDescent="0.25">
      <c r="A74" s="128" t="s">
        <v>47</v>
      </c>
      <c r="B74" s="128"/>
      <c r="C74" s="128"/>
      <c r="D74" s="128"/>
      <c r="E74" s="129">
        <v>1146193.72</v>
      </c>
      <c r="F74" s="129"/>
      <c r="G74" s="19">
        <v>707343.26</v>
      </c>
      <c r="H74" s="19">
        <v>7197.78</v>
      </c>
      <c r="I74" s="19">
        <v>431652.68</v>
      </c>
      <c r="J74" s="19">
        <v>37.659999999999997</v>
      </c>
      <c r="K74" s="129">
        <v>260997.43</v>
      </c>
      <c r="L74" s="129"/>
      <c r="M74" s="129">
        <v>170655.25</v>
      </c>
      <c r="N74" s="129"/>
      <c r="O74" s="129">
        <v>4.37</v>
      </c>
      <c r="P74" s="129"/>
    </row>
    <row r="75" spans="1:16" x14ac:dyDescent="0.25">
      <c r="A75" s="128" t="s">
        <v>25</v>
      </c>
      <c r="B75" s="128"/>
      <c r="C75" s="128"/>
      <c r="D75" s="128"/>
      <c r="E75" s="129">
        <v>1146193.72</v>
      </c>
      <c r="F75" s="129"/>
      <c r="G75" s="19">
        <v>707343.26</v>
      </c>
      <c r="H75" s="19">
        <v>7197.78</v>
      </c>
      <c r="I75" s="19">
        <v>431652.68</v>
      </c>
      <c r="J75" s="19">
        <v>37.659999999999997</v>
      </c>
      <c r="K75" s="129">
        <v>260997.43</v>
      </c>
      <c r="L75" s="129"/>
      <c r="M75" s="129">
        <v>170655.25</v>
      </c>
      <c r="N75" s="129"/>
      <c r="O75" s="129">
        <v>14.89</v>
      </c>
      <c r="P75" s="129"/>
    </row>
    <row r="76" spans="1:16" x14ac:dyDescent="0.25">
      <c r="A76" s="128" t="s">
        <v>26</v>
      </c>
      <c r="B76" s="128"/>
      <c r="C76" s="128"/>
      <c r="D76" s="128"/>
      <c r="E76" s="129">
        <v>141533.29</v>
      </c>
      <c r="F76" s="129"/>
      <c r="G76" s="19">
        <v>133151.99</v>
      </c>
      <c r="H76" s="19">
        <v>0</v>
      </c>
      <c r="I76" s="19">
        <v>8381.2999999999993</v>
      </c>
      <c r="J76" s="19">
        <v>5.92</v>
      </c>
      <c r="K76" s="129">
        <v>7270.9</v>
      </c>
      <c r="L76" s="129"/>
      <c r="M76" s="129">
        <v>1110.4000000000001</v>
      </c>
      <c r="N76" s="129"/>
      <c r="O76" s="129">
        <v>0.78</v>
      </c>
      <c r="P76" s="129"/>
    </row>
    <row r="77" spans="1:16" x14ac:dyDescent="0.25">
      <c r="A77" s="130" t="s">
        <v>28</v>
      </c>
      <c r="B77" s="130"/>
      <c r="C77" s="130"/>
      <c r="D77" s="130"/>
      <c r="E77" s="131">
        <v>75013.289999999994</v>
      </c>
      <c r="F77" s="131"/>
      <c r="G77" s="20">
        <v>66632.39</v>
      </c>
      <c r="H77" s="20">
        <v>0</v>
      </c>
      <c r="I77" s="20">
        <v>8380.9</v>
      </c>
      <c r="J77" s="20">
        <v>11.17</v>
      </c>
      <c r="K77" s="131">
        <v>7270.9</v>
      </c>
      <c r="L77" s="131"/>
      <c r="M77" s="131">
        <v>1110</v>
      </c>
      <c r="N77" s="131"/>
      <c r="O77" s="131">
        <v>1.48</v>
      </c>
      <c r="P77" s="131"/>
    </row>
    <row r="78" spans="1:16" x14ac:dyDescent="0.25">
      <c r="A78" s="130" t="s">
        <v>48</v>
      </c>
      <c r="B78" s="130"/>
      <c r="C78" s="130"/>
      <c r="D78" s="130"/>
      <c r="E78" s="131">
        <v>66520</v>
      </c>
      <c r="F78" s="131"/>
      <c r="G78" s="20">
        <v>66519.600000000006</v>
      </c>
      <c r="H78" s="20">
        <v>0</v>
      </c>
      <c r="I78" s="20">
        <v>0.4</v>
      </c>
      <c r="J78" s="20">
        <v>0</v>
      </c>
      <c r="K78" s="131">
        <v>0</v>
      </c>
      <c r="L78" s="131"/>
      <c r="M78" s="131">
        <v>0.4</v>
      </c>
      <c r="N78" s="131"/>
      <c r="O78" s="131">
        <v>0</v>
      </c>
      <c r="P78" s="131"/>
    </row>
    <row r="79" spans="1:16" x14ac:dyDescent="0.25">
      <c r="A79" s="128" t="s">
        <v>29</v>
      </c>
      <c r="B79" s="128"/>
      <c r="C79" s="128"/>
      <c r="D79" s="128"/>
      <c r="E79" s="129">
        <v>70000</v>
      </c>
      <c r="F79" s="129"/>
      <c r="G79" s="19">
        <v>51672.23</v>
      </c>
      <c r="H79" s="19">
        <v>75.02</v>
      </c>
      <c r="I79" s="19">
        <v>18252.75</v>
      </c>
      <c r="J79" s="19">
        <v>26.08</v>
      </c>
      <c r="K79" s="129">
        <v>18252.12</v>
      </c>
      <c r="L79" s="129"/>
      <c r="M79" s="129">
        <v>0.63</v>
      </c>
      <c r="N79" s="129"/>
      <c r="O79" s="129">
        <v>0</v>
      </c>
      <c r="P79" s="129"/>
    </row>
    <row r="80" spans="1:16" x14ac:dyDescent="0.25">
      <c r="A80" s="130" t="s">
        <v>28</v>
      </c>
      <c r="B80" s="130"/>
      <c r="C80" s="130"/>
      <c r="D80" s="130"/>
      <c r="E80" s="131">
        <v>70000</v>
      </c>
      <c r="F80" s="131"/>
      <c r="G80" s="20">
        <v>51672.23</v>
      </c>
      <c r="H80" s="20">
        <v>75.02</v>
      </c>
      <c r="I80" s="20">
        <v>18252.75</v>
      </c>
      <c r="J80" s="20">
        <v>26.08</v>
      </c>
      <c r="K80" s="131">
        <v>18252.12</v>
      </c>
      <c r="L80" s="131"/>
      <c r="M80" s="131">
        <v>0.63</v>
      </c>
      <c r="N80" s="131"/>
      <c r="O80" s="131">
        <v>0</v>
      </c>
      <c r="P80" s="131"/>
    </row>
    <row r="81" spans="1:16" x14ac:dyDescent="0.25">
      <c r="A81" s="128" t="s">
        <v>31</v>
      </c>
      <c r="B81" s="128"/>
      <c r="C81" s="128"/>
      <c r="D81" s="128"/>
      <c r="E81" s="129">
        <v>2000</v>
      </c>
      <c r="F81" s="129"/>
      <c r="G81" s="19">
        <v>0</v>
      </c>
      <c r="H81" s="19">
        <v>0</v>
      </c>
      <c r="I81" s="19">
        <v>2000</v>
      </c>
      <c r="J81" s="19">
        <v>100</v>
      </c>
      <c r="K81" s="129">
        <v>0</v>
      </c>
      <c r="L81" s="129"/>
      <c r="M81" s="129">
        <v>2000</v>
      </c>
      <c r="N81" s="129"/>
      <c r="O81" s="129">
        <v>100</v>
      </c>
      <c r="P81" s="129"/>
    </row>
    <row r="82" spans="1:16" x14ac:dyDescent="0.25">
      <c r="A82" s="130" t="s">
        <v>28</v>
      </c>
      <c r="B82" s="130"/>
      <c r="C82" s="130"/>
      <c r="D82" s="130"/>
      <c r="E82" s="131">
        <v>2000</v>
      </c>
      <c r="F82" s="131"/>
      <c r="G82" s="20">
        <v>0</v>
      </c>
      <c r="H82" s="20">
        <v>0</v>
      </c>
      <c r="I82" s="20">
        <v>2000</v>
      </c>
      <c r="J82" s="20">
        <v>100</v>
      </c>
      <c r="K82" s="131">
        <v>0</v>
      </c>
      <c r="L82" s="131"/>
      <c r="M82" s="131">
        <v>2000</v>
      </c>
      <c r="N82" s="131"/>
      <c r="O82" s="131">
        <v>100</v>
      </c>
      <c r="P82" s="131"/>
    </row>
    <row r="83" spans="1:16" x14ac:dyDescent="0.25">
      <c r="A83" s="128" t="s">
        <v>32</v>
      </c>
      <c r="B83" s="128"/>
      <c r="C83" s="128"/>
      <c r="D83" s="128"/>
      <c r="E83" s="129">
        <v>3500</v>
      </c>
      <c r="F83" s="129"/>
      <c r="G83" s="19">
        <v>3500</v>
      </c>
      <c r="H83" s="19">
        <v>0</v>
      </c>
      <c r="I83" s="19">
        <v>0</v>
      </c>
      <c r="J83" s="19">
        <v>0</v>
      </c>
      <c r="K83" s="129">
        <v>0</v>
      </c>
      <c r="L83" s="129"/>
      <c r="M83" s="129">
        <v>0</v>
      </c>
      <c r="N83" s="129"/>
      <c r="O83" s="129">
        <v>0</v>
      </c>
      <c r="P83" s="129"/>
    </row>
    <row r="84" spans="1:16" x14ac:dyDescent="0.25">
      <c r="A84" s="130" t="s">
        <v>28</v>
      </c>
      <c r="B84" s="130"/>
      <c r="C84" s="130"/>
      <c r="D84" s="130"/>
      <c r="E84" s="131">
        <v>3500</v>
      </c>
      <c r="F84" s="131"/>
      <c r="G84" s="20">
        <v>3500</v>
      </c>
      <c r="H84" s="20">
        <v>0</v>
      </c>
      <c r="I84" s="20">
        <v>0</v>
      </c>
      <c r="J84" s="20">
        <v>0</v>
      </c>
      <c r="K84" s="131">
        <v>0</v>
      </c>
      <c r="L84" s="131"/>
      <c r="M84" s="131">
        <v>0</v>
      </c>
      <c r="N84" s="131"/>
      <c r="O84" s="131">
        <v>0</v>
      </c>
      <c r="P84" s="131"/>
    </row>
    <row r="85" spans="1:16" x14ac:dyDescent="0.25">
      <c r="A85" s="128" t="s">
        <v>33</v>
      </c>
      <c r="B85" s="128"/>
      <c r="C85" s="128"/>
      <c r="D85" s="128"/>
      <c r="E85" s="129">
        <v>72415</v>
      </c>
      <c r="F85" s="129"/>
      <c r="G85" s="19">
        <v>66424.47</v>
      </c>
      <c r="H85" s="19">
        <v>0.03</v>
      </c>
      <c r="I85" s="19">
        <v>5990.5</v>
      </c>
      <c r="J85" s="19">
        <v>8.27</v>
      </c>
      <c r="K85" s="129">
        <v>991.74</v>
      </c>
      <c r="L85" s="129"/>
      <c r="M85" s="129">
        <v>4998.76</v>
      </c>
      <c r="N85" s="129"/>
      <c r="O85" s="129">
        <v>6.9</v>
      </c>
      <c r="P85" s="129"/>
    </row>
    <row r="86" spans="1:16" x14ac:dyDescent="0.25">
      <c r="A86" s="130" t="s">
        <v>28</v>
      </c>
      <c r="B86" s="130"/>
      <c r="C86" s="130"/>
      <c r="D86" s="130"/>
      <c r="E86" s="131">
        <v>30000</v>
      </c>
      <c r="F86" s="131"/>
      <c r="G86" s="20">
        <v>29993.49</v>
      </c>
      <c r="H86" s="20">
        <v>0.01</v>
      </c>
      <c r="I86" s="20">
        <v>6.5</v>
      </c>
      <c r="J86" s="20">
        <v>0.02</v>
      </c>
      <c r="K86" s="131">
        <v>6.51</v>
      </c>
      <c r="L86" s="131"/>
      <c r="M86" s="131">
        <v>-0.01</v>
      </c>
      <c r="N86" s="131"/>
      <c r="O86" s="131">
        <v>0</v>
      </c>
      <c r="P86" s="131"/>
    </row>
    <row r="87" spans="1:16" x14ac:dyDescent="0.25">
      <c r="A87" s="130" t="s">
        <v>48</v>
      </c>
      <c r="B87" s="130"/>
      <c r="C87" s="130"/>
      <c r="D87" s="130"/>
      <c r="E87" s="131">
        <v>15000</v>
      </c>
      <c r="F87" s="131"/>
      <c r="G87" s="20">
        <v>15000</v>
      </c>
      <c r="H87" s="20">
        <v>0</v>
      </c>
      <c r="I87" s="20">
        <v>0</v>
      </c>
      <c r="J87" s="20">
        <v>0</v>
      </c>
      <c r="K87" s="131">
        <v>0</v>
      </c>
      <c r="L87" s="131"/>
      <c r="M87" s="131">
        <v>0</v>
      </c>
      <c r="N87" s="131"/>
      <c r="O87" s="131">
        <v>0</v>
      </c>
      <c r="P87" s="131"/>
    </row>
    <row r="88" spans="1:16" x14ac:dyDescent="0.25">
      <c r="A88" s="130" t="s">
        <v>34</v>
      </c>
      <c r="B88" s="130"/>
      <c r="C88" s="130"/>
      <c r="D88" s="130"/>
      <c r="E88" s="131">
        <v>27415</v>
      </c>
      <c r="F88" s="131"/>
      <c r="G88" s="20">
        <v>21430.98</v>
      </c>
      <c r="H88" s="20">
        <v>0.02</v>
      </c>
      <c r="I88" s="20">
        <v>5984</v>
      </c>
      <c r="J88" s="20">
        <v>21.83</v>
      </c>
      <c r="K88" s="131">
        <v>985.23</v>
      </c>
      <c r="L88" s="131"/>
      <c r="M88" s="131">
        <v>4998.7700000000004</v>
      </c>
      <c r="N88" s="131"/>
      <c r="O88" s="131">
        <v>18.23</v>
      </c>
      <c r="P88" s="131"/>
    </row>
    <row r="89" spans="1:16" x14ac:dyDescent="0.25">
      <c r="A89" s="128" t="s">
        <v>36</v>
      </c>
      <c r="B89" s="128"/>
      <c r="C89" s="128"/>
      <c r="D89" s="128"/>
      <c r="E89" s="129">
        <v>47000</v>
      </c>
      <c r="F89" s="129"/>
      <c r="G89" s="19">
        <v>44000</v>
      </c>
      <c r="H89" s="19">
        <v>0</v>
      </c>
      <c r="I89" s="19">
        <v>3000</v>
      </c>
      <c r="J89" s="19">
        <v>6.38</v>
      </c>
      <c r="K89" s="129">
        <v>0</v>
      </c>
      <c r="L89" s="129"/>
      <c r="M89" s="129">
        <v>3000</v>
      </c>
      <c r="N89" s="129"/>
      <c r="O89" s="129">
        <v>6.38</v>
      </c>
      <c r="P89" s="129"/>
    </row>
    <row r="90" spans="1:16" x14ac:dyDescent="0.25">
      <c r="A90" s="130" t="s">
        <v>28</v>
      </c>
      <c r="B90" s="130"/>
      <c r="C90" s="130"/>
      <c r="D90" s="130"/>
      <c r="E90" s="131">
        <v>3000</v>
      </c>
      <c r="F90" s="131"/>
      <c r="G90" s="20">
        <v>0</v>
      </c>
      <c r="H90" s="20">
        <v>0</v>
      </c>
      <c r="I90" s="20">
        <v>3000</v>
      </c>
      <c r="J90" s="20">
        <v>100</v>
      </c>
      <c r="K90" s="131">
        <v>0</v>
      </c>
      <c r="L90" s="131"/>
      <c r="M90" s="131">
        <v>3000</v>
      </c>
      <c r="N90" s="131"/>
      <c r="O90" s="131">
        <v>100</v>
      </c>
      <c r="P90" s="131"/>
    </row>
    <row r="91" spans="1:16" x14ac:dyDescent="0.25">
      <c r="A91" s="130" t="s">
        <v>48</v>
      </c>
      <c r="B91" s="130"/>
      <c r="C91" s="130"/>
      <c r="D91" s="130"/>
      <c r="E91" s="131">
        <v>44000</v>
      </c>
      <c r="F91" s="131"/>
      <c r="G91" s="20">
        <v>44000</v>
      </c>
      <c r="H91" s="20">
        <v>0</v>
      </c>
      <c r="I91" s="20">
        <v>0</v>
      </c>
      <c r="J91" s="20">
        <v>0</v>
      </c>
      <c r="K91" s="131">
        <v>0</v>
      </c>
      <c r="L91" s="131"/>
      <c r="M91" s="131">
        <v>0</v>
      </c>
      <c r="N91" s="131"/>
      <c r="O91" s="131">
        <v>0</v>
      </c>
      <c r="P91" s="131"/>
    </row>
    <row r="92" spans="1:16" x14ac:dyDescent="0.25">
      <c r="A92" s="128" t="s">
        <v>37</v>
      </c>
      <c r="B92" s="128"/>
      <c r="C92" s="128"/>
      <c r="D92" s="128"/>
      <c r="E92" s="129">
        <v>81600</v>
      </c>
      <c r="F92" s="129"/>
      <c r="G92" s="19">
        <v>30533.24</v>
      </c>
      <c r="H92" s="19">
        <v>0</v>
      </c>
      <c r="I92" s="19">
        <v>51066.76</v>
      </c>
      <c r="J92" s="19">
        <v>62.58</v>
      </c>
      <c r="K92" s="129">
        <v>50522.44</v>
      </c>
      <c r="L92" s="129"/>
      <c r="M92" s="129">
        <v>544.32000000000005</v>
      </c>
      <c r="N92" s="129"/>
      <c r="O92" s="129">
        <v>0.67</v>
      </c>
      <c r="P92" s="129"/>
    </row>
    <row r="93" spans="1:16" x14ac:dyDescent="0.25">
      <c r="A93" s="130" t="s">
        <v>28</v>
      </c>
      <c r="B93" s="130"/>
      <c r="C93" s="130"/>
      <c r="D93" s="130"/>
      <c r="E93" s="131">
        <v>3500</v>
      </c>
      <c r="F93" s="131"/>
      <c r="G93" s="20">
        <v>0</v>
      </c>
      <c r="H93" s="20">
        <v>0</v>
      </c>
      <c r="I93" s="20">
        <v>3500</v>
      </c>
      <c r="J93" s="20">
        <v>100</v>
      </c>
      <c r="K93" s="131">
        <v>3475.63</v>
      </c>
      <c r="L93" s="131"/>
      <c r="M93" s="131">
        <v>24.37</v>
      </c>
      <c r="N93" s="131"/>
      <c r="O93" s="131">
        <v>0.7</v>
      </c>
      <c r="P93" s="131"/>
    </row>
    <row r="94" spans="1:16" x14ac:dyDescent="0.25">
      <c r="A94" s="130" t="s">
        <v>48</v>
      </c>
      <c r="B94" s="130"/>
      <c r="C94" s="130"/>
      <c r="D94" s="130"/>
      <c r="E94" s="131">
        <v>15000</v>
      </c>
      <c r="F94" s="131"/>
      <c r="G94" s="20">
        <v>15000</v>
      </c>
      <c r="H94" s="20">
        <v>0</v>
      </c>
      <c r="I94" s="20">
        <v>0</v>
      </c>
      <c r="J94" s="20">
        <v>0</v>
      </c>
      <c r="K94" s="131">
        <v>0</v>
      </c>
      <c r="L94" s="131"/>
      <c r="M94" s="131">
        <v>0</v>
      </c>
      <c r="N94" s="131"/>
      <c r="O94" s="131">
        <v>0</v>
      </c>
      <c r="P94" s="131"/>
    </row>
    <row r="95" spans="1:16" x14ac:dyDescent="0.25">
      <c r="A95" s="130" t="s">
        <v>34</v>
      </c>
      <c r="B95" s="130"/>
      <c r="C95" s="130"/>
      <c r="D95" s="130"/>
      <c r="E95" s="131">
        <v>63100</v>
      </c>
      <c r="F95" s="131"/>
      <c r="G95" s="20">
        <v>15533.24</v>
      </c>
      <c r="H95" s="20">
        <v>0</v>
      </c>
      <c r="I95" s="20">
        <v>47566.76</v>
      </c>
      <c r="J95" s="20">
        <v>75.38</v>
      </c>
      <c r="K95" s="131">
        <v>47046.81</v>
      </c>
      <c r="L95" s="131"/>
      <c r="M95" s="131">
        <v>519.95000000000005</v>
      </c>
      <c r="N95" s="131"/>
      <c r="O95" s="131">
        <v>0.82</v>
      </c>
      <c r="P95" s="131"/>
    </row>
    <row r="96" spans="1:16" x14ac:dyDescent="0.25">
      <c r="A96" s="128" t="s">
        <v>38</v>
      </c>
      <c r="B96" s="128"/>
      <c r="C96" s="128"/>
      <c r="D96" s="128"/>
      <c r="E96" s="129">
        <v>281822.40000000002</v>
      </c>
      <c r="F96" s="129"/>
      <c r="G96" s="19">
        <v>93797.37</v>
      </c>
      <c r="H96" s="19">
        <v>5170.75</v>
      </c>
      <c r="I96" s="19">
        <v>182854.28</v>
      </c>
      <c r="J96" s="19">
        <v>64.88</v>
      </c>
      <c r="K96" s="129">
        <v>105573.88</v>
      </c>
      <c r="L96" s="129"/>
      <c r="M96" s="129">
        <v>77280.399999999994</v>
      </c>
      <c r="N96" s="129"/>
      <c r="O96" s="129">
        <v>27.42</v>
      </c>
      <c r="P96" s="129"/>
    </row>
    <row r="97" spans="1:16" x14ac:dyDescent="0.25">
      <c r="A97" s="130" t="s">
        <v>28</v>
      </c>
      <c r="B97" s="130"/>
      <c r="C97" s="130"/>
      <c r="D97" s="130"/>
      <c r="E97" s="131">
        <v>31000</v>
      </c>
      <c r="F97" s="131"/>
      <c r="G97" s="20">
        <v>25473</v>
      </c>
      <c r="H97" s="20">
        <v>0</v>
      </c>
      <c r="I97" s="20">
        <v>5527</v>
      </c>
      <c r="J97" s="20">
        <v>17.829999999999998</v>
      </c>
      <c r="K97" s="131">
        <v>0</v>
      </c>
      <c r="L97" s="131"/>
      <c r="M97" s="131">
        <v>5527</v>
      </c>
      <c r="N97" s="131"/>
      <c r="O97" s="131">
        <v>17.829999999999998</v>
      </c>
      <c r="P97" s="131"/>
    </row>
    <row r="98" spans="1:16" x14ac:dyDescent="0.25">
      <c r="A98" s="130" t="s">
        <v>34</v>
      </c>
      <c r="B98" s="130"/>
      <c r="C98" s="130"/>
      <c r="D98" s="130"/>
      <c r="E98" s="131">
        <v>250822.39999999999</v>
      </c>
      <c r="F98" s="131"/>
      <c r="G98" s="20">
        <v>68324.37</v>
      </c>
      <c r="H98" s="20">
        <v>5170.75</v>
      </c>
      <c r="I98" s="20">
        <v>177327.28</v>
      </c>
      <c r="J98" s="20">
        <v>70.7</v>
      </c>
      <c r="K98" s="131">
        <v>105573.88</v>
      </c>
      <c r="L98" s="131"/>
      <c r="M98" s="131">
        <v>71753.399999999994</v>
      </c>
      <c r="N98" s="131"/>
      <c r="O98" s="131">
        <v>28.61</v>
      </c>
      <c r="P98" s="131"/>
    </row>
    <row r="99" spans="1:16" x14ac:dyDescent="0.25">
      <c r="A99" s="128" t="s">
        <v>40</v>
      </c>
      <c r="B99" s="128"/>
      <c r="C99" s="128"/>
      <c r="D99" s="128"/>
      <c r="E99" s="129">
        <v>45000</v>
      </c>
      <c r="F99" s="129"/>
      <c r="G99" s="19">
        <v>40022.050000000003</v>
      </c>
      <c r="H99" s="19">
        <v>0.03</v>
      </c>
      <c r="I99" s="19">
        <v>4977.92</v>
      </c>
      <c r="J99" s="19">
        <v>11.06</v>
      </c>
      <c r="K99" s="129">
        <v>4161.93</v>
      </c>
      <c r="L99" s="129"/>
      <c r="M99" s="129">
        <v>815.99</v>
      </c>
      <c r="N99" s="129"/>
      <c r="O99" s="129">
        <v>1.81</v>
      </c>
      <c r="P99" s="129"/>
    </row>
    <row r="100" spans="1:16" x14ac:dyDescent="0.25">
      <c r="A100" s="130" t="s">
        <v>28</v>
      </c>
      <c r="B100" s="130"/>
      <c r="C100" s="130"/>
      <c r="D100" s="130"/>
      <c r="E100" s="131">
        <v>41000</v>
      </c>
      <c r="F100" s="131"/>
      <c r="G100" s="20">
        <v>36582.43</v>
      </c>
      <c r="H100" s="20">
        <v>0.03</v>
      </c>
      <c r="I100" s="20">
        <v>4417.54</v>
      </c>
      <c r="J100" s="20">
        <v>10.77</v>
      </c>
      <c r="K100" s="131">
        <v>4161.93</v>
      </c>
      <c r="L100" s="131"/>
      <c r="M100" s="131">
        <v>255.61</v>
      </c>
      <c r="N100" s="131"/>
      <c r="O100" s="131">
        <v>0.62</v>
      </c>
      <c r="P100" s="131"/>
    </row>
    <row r="101" spans="1:16" x14ac:dyDescent="0.25">
      <c r="A101" s="130" t="s">
        <v>30</v>
      </c>
      <c r="B101" s="130"/>
      <c r="C101" s="130"/>
      <c r="D101" s="130"/>
      <c r="E101" s="131">
        <v>4000</v>
      </c>
      <c r="F101" s="131"/>
      <c r="G101" s="20">
        <v>3439.62</v>
      </c>
      <c r="H101" s="20">
        <v>0</v>
      </c>
      <c r="I101" s="20">
        <v>560.38</v>
      </c>
      <c r="J101" s="20">
        <v>14.01</v>
      </c>
      <c r="K101" s="131">
        <v>0</v>
      </c>
      <c r="L101" s="131"/>
      <c r="M101" s="131">
        <v>560.38</v>
      </c>
      <c r="N101" s="131"/>
      <c r="O101" s="131">
        <v>14.01</v>
      </c>
      <c r="P101" s="131"/>
    </row>
    <row r="102" spans="1:16" x14ac:dyDescent="0.25">
      <c r="A102" s="128" t="s">
        <v>41</v>
      </c>
      <c r="B102" s="128"/>
      <c r="C102" s="128"/>
      <c r="D102" s="128"/>
      <c r="E102" s="129">
        <v>200</v>
      </c>
      <c r="F102" s="129"/>
      <c r="G102" s="19">
        <v>0</v>
      </c>
      <c r="H102" s="19">
        <v>0</v>
      </c>
      <c r="I102" s="19">
        <v>200</v>
      </c>
      <c r="J102" s="19">
        <v>100</v>
      </c>
      <c r="K102" s="129">
        <v>25</v>
      </c>
      <c r="L102" s="129"/>
      <c r="M102" s="129">
        <v>175</v>
      </c>
      <c r="N102" s="129"/>
      <c r="O102" s="129">
        <v>87.5</v>
      </c>
      <c r="P102" s="129"/>
    </row>
    <row r="103" spans="1:16" x14ac:dyDescent="0.25">
      <c r="A103" s="130" t="s">
        <v>28</v>
      </c>
      <c r="B103" s="130"/>
      <c r="C103" s="130"/>
      <c r="D103" s="130"/>
      <c r="E103" s="131">
        <v>200</v>
      </c>
      <c r="F103" s="131"/>
      <c r="G103" s="20">
        <v>0</v>
      </c>
      <c r="H103" s="20">
        <v>0</v>
      </c>
      <c r="I103" s="20">
        <v>200</v>
      </c>
      <c r="J103" s="20">
        <v>100</v>
      </c>
      <c r="K103" s="131">
        <v>25</v>
      </c>
      <c r="L103" s="131"/>
      <c r="M103" s="131">
        <v>175</v>
      </c>
      <c r="N103" s="131"/>
      <c r="O103" s="131">
        <v>87.5</v>
      </c>
      <c r="P103" s="131"/>
    </row>
    <row r="104" spans="1:16" x14ac:dyDescent="0.25">
      <c r="A104" s="128" t="s">
        <v>42</v>
      </c>
      <c r="B104" s="128"/>
      <c r="C104" s="128"/>
      <c r="D104" s="128"/>
      <c r="E104" s="129">
        <v>135143.03</v>
      </c>
      <c r="F104" s="129"/>
      <c r="G104" s="19">
        <v>86282.82</v>
      </c>
      <c r="H104" s="19">
        <v>1951.94</v>
      </c>
      <c r="I104" s="19">
        <v>46908.27</v>
      </c>
      <c r="J104" s="19">
        <v>34.71</v>
      </c>
      <c r="K104" s="129">
        <v>26641.11</v>
      </c>
      <c r="L104" s="129"/>
      <c r="M104" s="129">
        <v>20267.16</v>
      </c>
      <c r="N104" s="129"/>
      <c r="O104" s="129">
        <v>15</v>
      </c>
      <c r="P104" s="129"/>
    </row>
    <row r="105" spans="1:16" x14ac:dyDescent="0.25">
      <c r="A105" s="130" t="s">
        <v>28</v>
      </c>
      <c r="B105" s="130"/>
      <c r="C105" s="130"/>
      <c r="D105" s="130"/>
      <c r="E105" s="131">
        <v>24000</v>
      </c>
      <c r="F105" s="131"/>
      <c r="G105" s="20">
        <v>14617.84</v>
      </c>
      <c r="H105" s="20">
        <v>1950.93</v>
      </c>
      <c r="I105" s="20">
        <v>7431.23</v>
      </c>
      <c r="J105" s="20">
        <v>30.96</v>
      </c>
      <c r="K105" s="131">
        <v>164.07</v>
      </c>
      <c r="L105" s="131"/>
      <c r="M105" s="131">
        <v>7267.16</v>
      </c>
      <c r="N105" s="131"/>
      <c r="O105" s="131">
        <v>30.28</v>
      </c>
      <c r="P105" s="131"/>
    </row>
    <row r="106" spans="1:16" x14ac:dyDescent="0.25">
      <c r="A106" s="130" t="s">
        <v>30</v>
      </c>
      <c r="B106" s="130"/>
      <c r="C106" s="130"/>
      <c r="D106" s="130"/>
      <c r="E106" s="131">
        <v>12000</v>
      </c>
      <c r="F106" s="131"/>
      <c r="G106" s="20">
        <v>11998.99</v>
      </c>
      <c r="H106" s="20">
        <v>1.01</v>
      </c>
      <c r="I106" s="20">
        <v>0</v>
      </c>
      <c r="J106" s="20">
        <v>0</v>
      </c>
      <c r="K106" s="131">
        <v>0</v>
      </c>
      <c r="L106" s="131"/>
      <c r="M106" s="131">
        <v>0</v>
      </c>
      <c r="N106" s="131"/>
      <c r="O106" s="131">
        <v>0</v>
      </c>
      <c r="P106" s="131"/>
    </row>
    <row r="107" spans="1:16" x14ac:dyDescent="0.25">
      <c r="A107" s="130" t="s">
        <v>48</v>
      </c>
      <c r="B107" s="130"/>
      <c r="C107" s="130"/>
      <c r="D107" s="130"/>
      <c r="E107" s="131">
        <v>18000</v>
      </c>
      <c r="F107" s="131"/>
      <c r="G107" s="20">
        <v>18000</v>
      </c>
      <c r="H107" s="20">
        <v>0</v>
      </c>
      <c r="I107" s="20">
        <v>0</v>
      </c>
      <c r="J107" s="20">
        <v>0</v>
      </c>
      <c r="K107" s="131">
        <v>0</v>
      </c>
      <c r="L107" s="131"/>
      <c r="M107" s="131">
        <v>0</v>
      </c>
      <c r="N107" s="131"/>
      <c r="O107" s="131">
        <v>0</v>
      </c>
      <c r="P107" s="131"/>
    </row>
    <row r="108" spans="1:16" x14ac:dyDescent="0.25">
      <c r="A108" s="130" t="s">
        <v>34</v>
      </c>
      <c r="B108" s="130"/>
      <c r="C108" s="130"/>
      <c r="D108" s="130"/>
      <c r="E108" s="131">
        <v>81143.03</v>
      </c>
      <c r="F108" s="131"/>
      <c r="G108" s="20">
        <v>41665.99</v>
      </c>
      <c r="H108" s="20">
        <v>0</v>
      </c>
      <c r="I108" s="20">
        <v>39477.040000000001</v>
      </c>
      <c r="J108" s="20">
        <v>48.65</v>
      </c>
      <c r="K108" s="131">
        <v>26477.040000000001</v>
      </c>
      <c r="L108" s="131"/>
      <c r="M108" s="131">
        <v>13000</v>
      </c>
      <c r="N108" s="131"/>
      <c r="O108" s="131">
        <v>16.02</v>
      </c>
      <c r="P108" s="131"/>
    </row>
    <row r="109" spans="1:16" x14ac:dyDescent="0.25">
      <c r="A109" s="128" t="s">
        <v>43</v>
      </c>
      <c r="B109" s="128"/>
      <c r="C109" s="128"/>
      <c r="D109" s="128"/>
      <c r="E109" s="129">
        <v>245500</v>
      </c>
      <c r="F109" s="129"/>
      <c r="G109" s="19">
        <v>154757.34</v>
      </c>
      <c r="H109" s="19">
        <v>0.01</v>
      </c>
      <c r="I109" s="19">
        <v>90742.65</v>
      </c>
      <c r="J109" s="19">
        <v>36.96</v>
      </c>
      <c r="K109" s="129">
        <v>47543.31</v>
      </c>
      <c r="L109" s="129"/>
      <c r="M109" s="129">
        <v>43199.34</v>
      </c>
      <c r="N109" s="129"/>
      <c r="O109" s="129">
        <v>17.600000000000001</v>
      </c>
      <c r="P109" s="129"/>
    </row>
    <row r="110" spans="1:16" x14ac:dyDescent="0.25">
      <c r="A110" s="130" t="s">
        <v>28</v>
      </c>
      <c r="B110" s="130"/>
      <c r="C110" s="130"/>
      <c r="D110" s="130"/>
      <c r="E110" s="131">
        <v>155000</v>
      </c>
      <c r="F110" s="131"/>
      <c r="G110" s="20">
        <v>112246.02</v>
      </c>
      <c r="H110" s="20">
        <v>0</v>
      </c>
      <c r="I110" s="20">
        <v>42753.98</v>
      </c>
      <c r="J110" s="20">
        <v>27.58</v>
      </c>
      <c r="K110" s="131">
        <v>54.64</v>
      </c>
      <c r="L110" s="131"/>
      <c r="M110" s="131">
        <v>42699.34</v>
      </c>
      <c r="N110" s="131"/>
      <c r="O110" s="131">
        <v>27.55</v>
      </c>
      <c r="P110" s="131"/>
    </row>
    <row r="111" spans="1:16" x14ac:dyDescent="0.25">
      <c r="A111" s="130" t="s">
        <v>48</v>
      </c>
      <c r="B111" s="130"/>
      <c r="C111" s="130"/>
      <c r="D111" s="130"/>
      <c r="E111" s="131">
        <v>30000</v>
      </c>
      <c r="F111" s="131"/>
      <c r="G111" s="20">
        <v>30000</v>
      </c>
      <c r="H111" s="20">
        <v>0</v>
      </c>
      <c r="I111" s="20">
        <v>0</v>
      </c>
      <c r="J111" s="20">
        <v>0</v>
      </c>
      <c r="K111" s="131">
        <v>0</v>
      </c>
      <c r="L111" s="131"/>
      <c r="M111" s="131">
        <v>0</v>
      </c>
      <c r="N111" s="131"/>
      <c r="O111" s="131">
        <v>0</v>
      </c>
      <c r="P111" s="131"/>
    </row>
    <row r="112" spans="1:16" x14ac:dyDescent="0.25">
      <c r="A112" s="130" t="s">
        <v>34</v>
      </c>
      <c r="B112" s="130"/>
      <c r="C112" s="130"/>
      <c r="D112" s="130"/>
      <c r="E112" s="131">
        <v>60500</v>
      </c>
      <c r="F112" s="131"/>
      <c r="G112" s="20">
        <v>12511.32</v>
      </c>
      <c r="H112" s="20">
        <v>0.01</v>
      </c>
      <c r="I112" s="20">
        <v>47988.67</v>
      </c>
      <c r="J112" s="20">
        <v>79.319999999999993</v>
      </c>
      <c r="K112" s="131">
        <v>47488.67</v>
      </c>
      <c r="L112" s="131"/>
      <c r="M112" s="131">
        <v>500</v>
      </c>
      <c r="N112" s="131"/>
      <c r="O112" s="131">
        <v>0.83</v>
      </c>
      <c r="P112" s="131"/>
    </row>
    <row r="113" spans="1:16" x14ac:dyDescent="0.25">
      <c r="A113" s="128" t="s">
        <v>44</v>
      </c>
      <c r="B113" s="128"/>
      <c r="C113" s="128"/>
      <c r="D113" s="128"/>
      <c r="E113" s="129">
        <v>20480</v>
      </c>
      <c r="F113" s="129"/>
      <c r="G113" s="19">
        <v>3201.75</v>
      </c>
      <c r="H113" s="19">
        <v>0</v>
      </c>
      <c r="I113" s="19">
        <v>17278.25</v>
      </c>
      <c r="J113" s="19">
        <v>84.37</v>
      </c>
      <c r="K113" s="129">
        <v>15</v>
      </c>
      <c r="L113" s="129"/>
      <c r="M113" s="129">
        <v>17263.25</v>
      </c>
      <c r="N113" s="129"/>
      <c r="O113" s="129">
        <v>84.29</v>
      </c>
      <c r="P113" s="129"/>
    </row>
    <row r="114" spans="1:16" x14ac:dyDescent="0.25">
      <c r="A114" s="130" t="s">
        <v>28</v>
      </c>
      <c r="B114" s="130"/>
      <c r="C114" s="130"/>
      <c r="D114" s="130"/>
      <c r="E114" s="131">
        <v>16480</v>
      </c>
      <c r="F114" s="131"/>
      <c r="G114" s="20">
        <v>128.19999999999999</v>
      </c>
      <c r="H114" s="20">
        <v>0</v>
      </c>
      <c r="I114" s="20">
        <v>16351.8</v>
      </c>
      <c r="J114" s="20">
        <v>99.22</v>
      </c>
      <c r="K114" s="131">
        <v>15</v>
      </c>
      <c r="L114" s="131"/>
      <c r="M114" s="131">
        <v>16336.8</v>
      </c>
      <c r="N114" s="131"/>
      <c r="O114" s="131">
        <v>99.13</v>
      </c>
      <c r="P114" s="131"/>
    </row>
    <row r="115" spans="1:16" x14ac:dyDescent="0.25">
      <c r="A115" s="130" t="s">
        <v>30</v>
      </c>
      <c r="B115" s="130"/>
      <c r="C115" s="130"/>
      <c r="D115" s="130"/>
      <c r="E115" s="131">
        <v>4000</v>
      </c>
      <c r="F115" s="131"/>
      <c r="G115" s="20">
        <v>3073.55</v>
      </c>
      <c r="H115" s="20">
        <v>0</v>
      </c>
      <c r="I115" s="20">
        <v>926.45</v>
      </c>
      <c r="J115" s="20">
        <v>23.16</v>
      </c>
      <c r="K115" s="131">
        <v>0</v>
      </c>
      <c r="L115" s="131"/>
      <c r="M115" s="131">
        <v>926.45</v>
      </c>
      <c r="N115" s="131"/>
      <c r="O115" s="131">
        <v>23.16</v>
      </c>
      <c r="P115" s="131"/>
    </row>
    <row r="116" spans="1:16" x14ac:dyDescent="0.25">
      <c r="A116" s="128" t="s">
        <v>49</v>
      </c>
      <c r="B116" s="128"/>
      <c r="C116" s="128"/>
      <c r="D116" s="128"/>
      <c r="E116" s="129">
        <v>170771.67</v>
      </c>
      <c r="F116" s="129"/>
      <c r="G116" s="19">
        <v>151656.91</v>
      </c>
      <c r="H116" s="19">
        <v>0.01</v>
      </c>
      <c r="I116" s="19">
        <v>19114.75</v>
      </c>
      <c r="J116" s="19">
        <v>11.19</v>
      </c>
      <c r="K116" s="129">
        <v>15387.33</v>
      </c>
      <c r="L116" s="129"/>
      <c r="M116" s="129">
        <v>3727.42</v>
      </c>
      <c r="N116" s="129"/>
      <c r="O116" s="129">
        <v>4.29</v>
      </c>
      <c r="P116" s="129"/>
    </row>
    <row r="117" spans="1:16" x14ac:dyDescent="0.25">
      <c r="A117" s="128" t="s">
        <v>25</v>
      </c>
      <c r="B117" s="128"/>
      <c r="C117" s="128"/>
      <c r="D117" s="128"/>
      <c r="E117" s="129">
        <v>170771.67</v>
      </c>
      <c r="F117" s="129"/>
      <c r="G117" s="19">
        <v>151656.91</v>
      </c>
      <c r="H117" s="19">
        <v>0.01</v>
      </c>
      <c r="I117" s="19">
        <v>19114.75</v>
      </c>
      <c r="J117" s="19">
        <v>11.19</v>
      </c>
      <c r="K117" s="129">
        <v>15387.33</v>
      </c>
      <c r="L117" s="129"/>
      <c r="M117" s="129">
        <v>3727.42</v>
      </c>
      <c r="N117" s="129"/>
      <c r="O117" s="129">
        <v>2.1800000000000002</v>
      </c>
      <c r="P117" s="129"/>
    </row>
    <row r="118" spans="1:16" x14ac:dyDescent="0.25">
      <c r="A118" s="128" t="s">
        <v>32</v>
      </c>
      <c r="B118" s="128"/>
      <c r="C118" s="128"/>
      <c r="D118" s="128"/>
      <c r="E118" s="129">
        <v>2000</v>
      </c>
      <c r="F118" s="129"/>
      <c r="G118" s="19">
        <v>1640</v>
      </c>
      <c r="H118" s="19">
        <v>0</v>
      </c>
      <c r="I118" s="19">
        <v>360</v>
      </c>
      <c r="J118" s="19">
        <v>18</v>
      </c>
      <c r="K118" s="129">
        <v>0</v>
      </c>
      <c r="L118" s="129"/>
      <c r="M118" s="129">
        <v>360</v>
      </c>
      <c r="N118" s="129"/>
      <c r="O118" s="129">
        <v>18</v>
      </c>
      <c r="P118" s="129"/>
    </row>
    <row r="119" spans="1:16" x14ac:dyDescent="0.25">
      <c r="A119" s="130" t="s">
        <v>28</v>
      </c>
      <c r="B119" s="130"/>
      <c r="C119" s="130"/>
      <c r="D119" s="130"/>
      <c r="E119" s="131">
        <v>2000</v>
      </c>
      <c r="F119" s="131"/>
      <c r="G119" s="20">
        <v>1640</v>
      </c>
      <c r="H119" s="20">
        <v>0</v>
      </c>
      <c r="I119" s="20">
        <v>360</v>
      </c>
      <c r="J119" s="20">
        <v>18</v>
      </c>
      <c r="K119" s="131">
        <v>0</v>
      </c>
      <c r="L119" s="131"/>
      <c r="M119" s="131">
        <v>360</v>
      </c>
      <c r="N119" s="131"/>
      <c r="O119" s="131">
        <v>18</v>
      </c>
      <c r="P119" s="131"/>
    </row>
    <row r="120" spans="1:16" x14ac:dyDescent="0.25">
      <c r="A120" s="128" t="s">
        <v>33</v>
      </c>
      <c r="B120" s="128"/>
      <c r="C120" s="128"/>
      <c r="D120" s="128"/>
      <c r="E120" s="129">
        <v>5860.96</v>
      </c>
      <c r="F120" s="129"/>
      <c r="G120" s="19">
        <v>5860.81</v>
      </c>
      <c r="H120" s="19">
        <v>0.01</v>
      </c>
      <c r="I120" s="19">
        <v>0.14000000000000001</v>
      </c>
      <c r="J120" s="19">
        <v>0</v>
      </c>
      <c r="K120" s="129">
        <v>0.14000000000000001</v>
      </c>
      <c r="L120" s="129"/>
      <c r="M120" s="129">
        <v>0</v>
      </c>
      <c r="N120" s="129"/>
      <c r="O120" s="129">
        <v>0</v>
      </c>
      <c r="P120" s="129"/>
    </row>
    <row r="121" spans="1:16" x14ac:dyDescent="0.25">
      <c r="A121" s="130" t="s">
        <v>28</v>
      </c>
      <c r="B121" s="130"/>
      <c r="C121" s="130"/>
      <c r="D121" s="130"/>
      <c r="E121" s="131">
        <v>5860.96</v>
      </c>
      <c r="F121" s="131"/>
      <c r="G121" s="20">
        <v>5860.81</v>
      </c>
      <c r="H121" s="20">
        <v>0.01</v>
      </c>
      <c r="I121" s="20">
        <v>0.14000000000000001</v>
      </c>
      <c r="J121" s="20">
        <v>0</v>
      </c>
      <c r="K121" s="131">
        <v>0.14000000000000001</v>
      </c>
      <c r="L121" s="131"/>
      <c r="M121" s="131">
        <v>0</v>
      </c>
      <c r="N121" s="131"/>
      <c r="O121" s="131">
        <v>0</v>
      </c>
      <c r="P121" s="131"/>
    </row>
    <row r="122" spans="1:16" x14ac:dyDescent="0.25">
      <c r="A122" s="128" t="s">
        <v>38</v>
      </c>
      <c r="B122" s="128"/>
      <c r="C122" s="128"/>
      <c r="D122" s="128"/>
      <c r="E122" s="129">
        <v>88771.67</v>
      </c>
      <c r="F122" s="129"/>
      <c r="G122" s="19">
        <v>74969.47</v>
      </c>
      <c r="H122" s="19">
        <v>0</v>
      </c>
      <c r="I122" s="19">
        <v>13802.2</v>
      </c>
      <c r="J122" s="19">
        <v>15.55</v>
      </c>
      <c r="K122" s="129">
        <v>13641.25</v>
      </c>
      <c r="L122" s="129"/>
      <c r="M122" s="129">
        <v>160.94999999999999</v>
      </c>
      <c r="N122" s="129"/>
      <c r="O122" s="129">
        <v>0.18</v>
      </c>
      <c r="P122" s="129"/>
    </row>
    <row r="123" spans="1:16" x14ac:dyDescent="0.25">
      <c r="A123" s="130" t="s">
        <v>34</v>
      </c>
      <c r="B123" s="130"/>
      <c r="C123" s="130"/>
      <c r="D123" s="130"/>
      <c r="E123" s="131">
        <v>88771.67</v>
      </c>
      <c r="F123" s="131"/>
      <c r="G123" s="20">
        <v>74969.47</v>
      </c>
      <c r="H123" s="20">
        <v>0</v>
      </c>
      <c r="I123" s="20">
        <v>13802.2</v>
      </c>
      <c r="J123" s="20">
        <v>15.55</v>
      </c>
      <c r="K123" s="131">
        <v>13641.25</v>
      </c>
      <c r="L123" s="131"/>
      <c r="M123" s="131">
        <v>160.94999999999999</v>
      </c>
      <c r="N123" s="131"/>
      <c r="O123" s="131">
        <v>0.18</v>
      </c>
      <c r="P123" s="131"/>
    </row>
    <row r="124" spans="1:16" x14ac:dyDescent="0.25">
      <c r="A124" s="128" t="s">
        <v>40</v>
      </c>
      <c r="B124" s="128"/>
      <c r="C124" s="128"/>
      <c r="D124" s="128"/>
      <c r="E124" s="129">
        <v>6139.04</v>
      </c>
      <c r="F124" s="129"/>
      <c r="G124" s="19">
        <v>4793.66</v>
      </c>
      <c r="H124" s="19">
        <v>0</v>
      </c>
      <c r="I124" s="19">
        <v>1345.38</v>
      </c>
      <c r="J124" s="19">
        <v>21.92</v>
      </c>
      <c r="K124" s="129">
        <v>1139.04</v>
      </c>
      <c r="L124" s="129"/>
      <c r="M124" s="129">
        <v>206.34</v>
      </c>
      <c r="N124" s="129"/>
      <c r="O124" s="129">
        <v>3.36</v>
      </c>
      <c r="P124" s="129"/>
    </row>
    <row r="125" spans="1:16" x14ac:dyDescent="0.25">
      <c r="A125" s="130" t="s">
        <v>28</v>
      </c>
      <c r="B125" s="130"/>
      <c r="C125" s="130"/>
      <c r="D125" s="130"/>
      <c r="E125" s="131">
        <v>5000</v>
      </c>
      <c r="F125" s="131"/>
      <c r="G125" s="20">
        <v>4793.66</v>
      </c>
      <c r="H125" s="20">
        <v>0</v>
      </c>
      <c r="I125" s="20">
        <v>206.34</v>
      </c>
      <c r="J125" s="20">
        <v>4.13</v>
      </c>
      <c r="K125" s="131">
        <v>0</v>
      </c>
      <c r="L125" s="131"/>
      <c r="M125" s="131">
        <v>206.34</v>
      </c>
      <c r="N125" s="131"/>
      <c r="O125" s="131">
        <v>4.13</v>
      </c>
      <c r="P125" s="131"/>
    </row>
    <row r="126" spans="1:16" x14ac:dyDescent="0.25">
      <c r="A126" s="130" t="s">
        <v>34</v>
      </c>
      <c r="B126" s="130"/>
      <c r="C126" s="130"/>
      <c r="D126" s="130"/>
      <c r="E126" s="131">
        <v>1139.04</v>
      </c>
      <c r="F126" s="131"/>
      <c r="G126" s="20">
        <v>0</v>
      </c>
      <c r="H126" s="20">
        <v>0</v>
      </c>
      <c r="I126" s="20">
        <v>1139.04</v>
      </c>
      <c r="J126" s="20">
        <v>100</v>
      </c>
      <c r="K126" s="131">
        <v>1139.04</v>
      </c>
      <c r="L126" s="131"/>
      <c r="M126" s="131">
        <v>0</v>
      </c>
      <c r="N126" s="131"/>
      <c r="O126" s="131">
        <v>0</v>
      </c>
      <c r="P126" s="131"/>
    </row>
    <row r="127" spans="1:16" x14ac:dyDescent="0.25">
      <c r="A127" s="128" t="s">
        <v>43</v>
      </c>
      <c r="B127" s="128"/>
      <c r="C127" s="128"/>
      <c r="D127" s="128"/>
      <c r="E127" s="129">
        <v>65000</v>
      </c>
      <c r="F127" s="129"/>
      <c r="G127" s="19">
        <v>64392.97</v>
      </c>
      <c r="H127" s="19">
        <v>0</v>
      </c>
      <c r="I127" s="19">
        <v>607.03</v>
      </c>
      <c r="J127" s="19">
        <v>0.93</v>
      </c>
      <c r="K127" s="129">
        <v>606.9</v>
      </c>
      <c r="L127" s="129"/>
      <c r="M127" s="129">
        <v>0.13</v>
      </c>
      <c r="N127" s="129"/>
      <c r="O127" s="129">
        <v>0</v>
      </c>
      <c r="P127" s="129"/>
    </row>
    <row r="128" spans="1:16" x14ac:dyDescent="0.25">
      <c r="A128" s="130" t="s">
        <v>48</v>
      </c>
      <c r="B128" s="130"/>
      <c r="C128" s="130"/>
      <c r="D128" s="130"/>
      <c r="E128" s="131">
        <v>5000</v>
      </c>
      <c r="F128" s="131"/>
      <c r="G128" s="20">
        <v>4999.88</v>
      </c>
      <c r="H128" s="20">
        <v>0</v>
      </c>
      <c r="I128" s="20">
        <v>0.12</v>
      </c>
      <c r="J128" s="20">
        <v>0</v>
      </c>
      <c r="K128" s="131">
        <v>0</v>
      </c>
      <c r="L128" s="131"/>
      <c r="M128" s="131">
        <v>0.12</v>
      </c>
      <c r="N128" s="131"/>
      <c r="O128" s="131">
        <v>0</v>
      </c>
      <c r="P128" s="131"/>
    </row>
    <row r="129" spans="1:16" x14ac:dyDescent="0.25">
      <c r="A129" s="130" t="s">
        <v>34</v>
      </c>
      <c r="B129" s="130"/>
      <c r="C129" s="130"/>
      <c r="D129" s="130"/>
      <c r="E129" s="131">
        <v>60000</v>
      </c>
      <c r="F129" s="131"/>
      <c r="G129" s="20">
        <v>59393.09</v>
      </c>
      <c r="H129" s="20">
        <v>0</v>
      </c>
      <c r="I129" s="20">
        <v>606.91</v>
      </c>
      <c r="J129" s="20">
        <v>1.01</v>
      </c>
      <c r="K129" s="131">
        <v>606.9</v>
      </c>
      <c r="L129" s="131"/>
      <c r="M129" s="131">
        <v>0.01</v>
      </c>
      <c r="N129" s="131"/>
      <c r="O129" s="131">
        <v>0</v>
      </c>
      <c r="P129" s="131"/>
    </row>
    <row r="130" spans="1:16" x14ac:dyDescent="0.25">
      <c r="A130" s="128" t="s">
        <v>44</v>
      </c>
      <c r="B130" s="128"/>
      <c r="C130" s="128"/>
      <c r="D130" s="128"/>
      <c r="E130" s="129">
        <v>3000</v>
      </c>
      <c r="F130" s="129"/>
      <c r="G130" s="19">
        <v>0</v>
      </c>
      <c r="H130" s="19">
        <v>0</v>
      </c>
      <c r="I130" s="19">
        <v>3000</v>
      </c>
      <c r="J130" s="19">
        <v>100</v>
      </c>
      <c r="K130" s="129">
        <v>0</v>
      </c>
      <c r="L130" s="129"/>
      <c r="M130" s="129">
        <v>3000</v>
      </c>
      <c r="N130" s="129"/>
      <c r="O130" s="129">
        <v>100</v>
      </c>
      <c r="P130" s="129"/>
    </row>
    <row r="131" spans="1:16" x14ac:dyDescent="0.25">
      <c r="A131" s="130" t="s">
        <v>28</v>
      </c>
      <c r="B131" s="130"/>
      <c r="C131" s="130"/>
      <c r="D131" s="130"/>
      <c r="E131" s="131">
        <v>3000</v>
      </c>
      <c r="F131" s="131"/>
      <c r="G131" s="20">
        <v>0</v>
      </c>
      <c r="H131" s="20">
        <v>0</v>
      </c>
      <c r="I131" s="20">
        <v>3000</v>
      </c>
      <c r="J131" s="20">
        <v>100</v>
      </c>
      <c r="K131" s="131">
        <v>0</v>
      </c>
      <c r="L131" s="131"/>
      <c r="M131" s="131">
        <v>3000</v>
      </c>
      <c r="N131" s="131"/>
      <c r="O131" s="131">
        <v>100</v>
      </c>
      <c r="P131" s="131"/>
    </row>
    <row r="132" spans="1:16" x14ac:dyDescent="0.25">
      <c r="A132" s="128" t="s">
        <v>50</v>
      </c>
      <c r="B132" s="128"/>
      <c r="C132" s="128"/>
      <c r="D132" s="128"/>
      <c r="E132" s="129">
        <v>30</v>
      </c>
      <c r="F132" s="129"/>
      <c r="G132" s="19">
        <v>0</v>
      </c>
      <c r="H132" s="19">
        <v>0</v>
      </c>
      <c r="I132" s="19">
        <v>30</v>
      </c>
      <c r="J132" s="19">
        <v>100</v>
      </c>
      <c r="K132" s="129">
        <v>0</v>
      </c>
      <c r="L132" s="129"/>
      <c r="M132" s="129">
        <v>30</v>
      </c>
      <c r="N132" s="129"/>
      <c r="O132" s="129">
        <v>4.29</v>
      </c>
      <c r="P132" s="129"/>
    </row>
    <row r="133" spans="1:16" x14ac:dyDescent="0.25">
      <c r="A133" s="128" t="s">
        <v>25</v>
      </c>
      <c r="B133" s="128"/>
      <c r="C133" s="128"/>
      <c r="D133" s="128"/>
      <c r="E133" s="129">
        <v>30</v>
      </c>
      <c r="F133" s="129"/>
      <c r="G133" s="19">
        <v>0</v>
      </c>
      <c r="H133" s="19">
        <v>0</v>
      </c>
      <c r="I133" s="19">
        <v>30</v>
      </c>
      <c r="J133" s="19">
        <v>100</v>
      </c>
      <c r="K133" s="129">
        <v>0</v>
      </c>
      <c r="L133" s="129"/>
      <c r="M133" s="129">
        <v>30</v>
      </c>
      <c r="N133" s="129"/>
      <c r="O133" s="129">
        <v>100</v>
      </c>
      <c r="P133" s="129"/>
    </row>
    <row r="134" spans="1:16" x14ac:dyDescent="0.25">
      <c r="A134" s="128" t="s">
        <v>38</v>
      </c>
      <c r="B134" s="128"/>
      <c r="C134" s="128"/>
      <c r="D134" s="128"/>
      <c r="E134" s="129">
        <v>30</v>
      </c>
      <c r="F134" s="129"/>
      <c r="G134" s="19">
        <v>0</v>
      </c>
      <c r="H134" s="19">
        <v>0</v>
      </c>
      <c r="I134" s="19">
        <v>30</v>
      </c>
      <c r="J134" s="19">
        <v>100</v>
      </c>
      <c r="K134" s="129">
        <v>0</v>
      </c>
      <c r="L134" s="129"/>
      <c r="M134" s="129">
        <v>30</v>
      </c>
      <c r="N134" s="129"/>
      <c r="O134" s="129">
        <v>100</v>
      </c>
      <c r="P134" s="129"/>
    </row>
    <row r="135" spans="1:16" x14ac:dyDescent="0.25">
      <c r="A135" s="130" t="s">
        <v>34</v>
      </c>
      <c r="B135" s="130"/>
      <c r="C135" s="130"/>
      <c r="D135" s="130"/>
      <c r="E135" s="131">
        <v>30</v>
      </c>
      <c r="F135" s="131"/>
      <c r="G135" s="20">
        <v>0</v>
      </c>
      <c r="H135" s="20">
        <v>0</v>
      </c>
      <c r="I135" s="20">
        <v>30</v>
      </c>
      <c r="J135" s="20">
        <v>100</v>
      </c>
      <c r="K135" s="131">
        <v>0</v>
      </c>
      <c r="L135" s="131"/>
      <c r="M135" s="131">
        <v>30</v>
      </c>
      <c r="N135" s="131"/>
      <c r="O135" s="131">
        <v>100</v>
      </c>
      <c r="P135" s="131"/>
    </row>
    <row r="136" spans="1:16" x14ac:dyDescent="0.25">
      <c r="A136" s="128" t="s">
        <v>51</v>
      </c>
      <c r="B136" s="128"/>
      <c r="C136" s="128"/>
      <c r="D136" s="128"/>
      <c r="E136" s="129">
        <v>234029.45</v>
      </c>
      <c r="F136" s="129"/>
      <c r="G136" s="19">
        <v>203033.81</v>
      </c>
      <c r="H136" s="19">
        <v>256.44</v>
      </c>
      <c r="I136" s="19">
        <v>30739.200000000001</v>
      </c>
      <c r="J136" s="19">
        <v>13.13</v>
      </c>
      <c r="K136" s="129">
        <v>999.42</v>
      </c>
      <c r="L136" s="129"/>
      <c r="M136" s="129">
        <v>29739.78</v>
      </c>
      <c r="N136" s="129"/>
      <c r="O136" s="129">
        <v>4.6900000000000004</v>
      </c>
      <c r="P136" s="129"/>
    </row>
    <row r="137" spans="1:16" x14ac:dyDescent="0.25">
      <c r="A137" s="128" t="s">
        <v>25</v>
      </c>
      <c r="B137" s="128"/>
      <c r="C137" s="128"/>
      <c r="D137" s="128"/>
      <c r="E137" s="129">
        <v>234029.45</v>
      </c>
      <c r="F137" s="129"/>
      <c r="G137" s="19">
        <v>203033.81</v>
      </c>
      <c r="H137" s="19">
        <v>256.44</v>
      </c>
      <c r="I137" s="19">
        <v>30739.200000000001</v>
      </c>
      <c r="J137" s="19">
        <v>13.13</v>
      </c>
      <c r="K137" s="129">
        <v>999.42</v>
      </c>
      <c r="L137" s="129"/>
      <c r="M137" s="129">
        <v>29739.78</v>
      </c>
      <c r="N137" s="129"/>
      <c r="O137" s="129">
        <v>12.71</v>
      </c>
      <c r="P137" s="129"/>
    </row>
    <row r="138" spans="1:16" x14ac:dyDescent="0.25">
      <c r="A138" s="128" t="s">
        <v>38</v>
      </c>
      <c r="B138" s="128"/>
      <c r="C138" s="128"/>
      <c r="D138" s="128"/>
      <c r="E138" s="129">
        <v>234029.45</v>
      </c>
      <c r="F138" s="129"/>
      <c r="G138" s="19">
        <v>203033.81</v>
      </c>
      <c r="H138" s="19">
        <v>256.44</v>
      </c>
      <c r="I138" s="19">
        <v>30739.200000000001</v>
      </c>
      <c r="J138" s="19">
        <v>13.13</v>
      </c>
      <c r="K138" s="129">
        <v>999.42</v>
      </c>
      <c r="L138" s="129"/>
      <c r="M138" s="129">
        <v>29739.78</v>
      </c>
      <c r="N138" s="129"/>
      <c r="O138" s="129">
        <v>12.71</v>
      </c>
      <c r="P138" s="129"/>
    </row>
    <row r="139" spans="1:16" x14ac:dyDescent="0.25">
      <c r="A139" s="130" t="s">
        <v>28</v>
      </c>
      <c r="B139" s="130"/>
      <c r="C139" s="130"/>
      <c r="D139" s="130"/>
      <c r="E139" s="131">
        <v>44151.69</v>
      </c>
      <c r="F139" s="131"/>
      <c r="G139" s="20">
        <v>37632.81</v>
      </c>
      <c r="H139" s="20">
        <v>256.44</v>
      </c>
      <c r="I139" s="20">
        <v>6262.44</v>
      </c>
      <c r="J139" s="20">
        <v>14.18</v>
      </c>
      <c r="K139" s="131">
        <v>999.42</v>
      </c>
      <c r="L139" s="131"/>
      <c r="M139" s="131">
        <v>5263.02</v>
      </c>
      <c r="N139" s="131"/>
      <c r="O139" s="131">
        <v>11.92</v>
      </c>
      <c r="P139" s="131"/>
    </row>
    <row r="140" spans="1:16" x14ac:dyDescent="0.25">
      <c r="A140" s="130" t="s">
        <v>34</v>
      </c>
      <c r="B140" s="130"/>
      <c r="C140" s="130"/>
      <c r="D140" s="130"/>
      <c r="E140" s="131">
        <v>189877.76000000001</v>
      </c>
      <c r="F140" s="131"/>
      <c r="G140" s="20">
        <v>165401</v>
      </c>
      <c r="H140" s="20">
        <v>0</v>
      </c>
      <c r="I140" s="20">
        <v>24476.76</v>
      </c>
      <c r="J140" s="20">
        <v>12.89</v>
      </c>
      <c r="K140" s="131">
        <v>0</v>
      </c>
      <c r="L140" s="131"/>
      <c r="M140" s="131">
        <v>24476.76</v>
      </c>
      <c r="N140" s="131"/>
      <c r="O140" s="131">
        <v>12.89</v>
      </c>
      <c r="P140" s="131"/>
    </row>
    <row r="141" spans="1:16" x14ac:dyDescent="0.25">
      <c r="A141" s="128" t="s">
        <v>52</v>
      </c>
      <c r="B141" s="128"/>
      <c r="C141" s="128"/>
      <c r="D141" s="128"/>
      <c r="E141" s="129">
        <v>8775.9500000000007</v>
      </c>
      <c r="F141" s="129"/>
      <c r="G141" s="19">
        <v>8775.9500000000007</v>
      </c>
      <c r="H141" s="19">
        <v>0</v>
      </c>
      <c r="I141" s="19">
        <v>0</v>
      </c>
      <c r="J141" s="19">
        <v>0</v>
      </c>
      <c r="K141" s="129">
        <v>0</v>
      </c>
      <c r="L141" s="129"/>
      <c r="M141" s="129">
        <v>0</v>
      </c>
      <c r="N141" s="129"/>
      <c r="O141" s="129">
        <v>4.68</v>
      </c>
      <c r="P141" s="129"/>
    </row>
    <row r="142" spans="1:16" x14ac:dyDescent="0.25">
      <c r="A142" s="128" t="s">
        <v>25</v>
      </c>
      <c r="B142" s="128"/>
      <c r="C142" s="128"/>
      <c r="D142" s="128"/>
      <c r="E142" s="129">
        <v>8775.9500000000007</v>
      </c>
      <c r="F142" s="129"/>
      <c r="G142" s="19">
        <v>8775.9500000000007</v>
      </c>
      <c r="H142" s="19">
        <v>0</v>
      </c>
      <c r="I142" s="19">
        <v>0</v>
      </c>
      <c r="J142" s="19">
        <v>0</v>
      </c>
      <c r="K142" s="129">
        <v>0</v>
      </c>
      <c r="L142" s="129"/>
      <c r="M142" s="129">
        <v>0</v>
      </c>
      <c r="N142" s="129"/>
      <c r="O142" s="129">
        <v>0</v>
      </c>
      <c r="P142" s="129"/>
    </row>
    <row r="143" spans="1:16" x14ac:dyDescent="0.25">
      <c r="A143" s="128" t="s">
        <v>38</v>
      </c>
      <c r="B143" s="128"/>
      <c r="C143" s="128"/>
      <c r="D143" s="128"/>
      <c r="E143" s="129">
        <v>8775.9500000000007</v>
      </c>
      <c r="F143" s="129"/>
      <c r="G143" s="19">
        <v>8775.9500000000007</v>
      </c>
      <c r="H143" s="19">
        <v>0</v>
      </c>
      <c r="I143" s="19">
        <v>0</v>
      </c>
      <c r="J143" s="19">
        <v>0</v>
      </c>
      <c r="K143" s="129">
        <v>0</v>
      </c>
      <c r="L143" s="129"/>
      <c r="M143" s="129">
        <v>0</v>
      </c>
      <c r="N143" s="129"/>
      <c r="O143" s="129">
        <v>0</v>
      </c>
      <c r="P143" s="129"/>
    </row>
    <row r="144" spans="1:16" x14ac:dyDescent="0.25">
      <c r="A144" s="130" t="s">
        <v>28</v>
      </c>
      <c r="B144" s="130"/>
      <c r="C144" s="130"/>
      <c r="D144" s="130"/>
      <c r="E144" s="131">
        <v>800</v>
      </c>
      <c r="F144" s="131"/>
      <c r="G144" s="20">
        <v>800</v>
      </c>
      <c r="H144" s="20">
        <v>0</v>
      </c>
      <c r="I144" s="20">
        <v>0</v>
      </c>
      <c r="J144" s="20">
        <v>0</v>
      </c>
      <c r="K144" s="131">
        <v>0</v>
      </c>
      <c r="L144" s="131"/>
      <c r="M144" s="131">
        <v>0</v>
      </c>
      <c r="N144" s="131"/>
      <c r="O144" s="131">
        <v>0</v>
      </c>
      <c r="P144" s="131"/>
    </row>
    <row r="145" spans="1:16" x14ac:dyDescent="0.25">
      <c r="A145" s="130" t="s">
        <v>34</v>
      </c>
      <c r="B145" s="130"/>
      <c r="C145" s="130"/>
      <c r="D145" s="130"/>
      <c r="E145" s="131">
        <v>7975.95</v>
      </c>
      <c r="F145" s="131"/>
      <c r="G145" s="20">
        <v>7975.95</v>
      </c>
      <c r="H145" s="20">
        <v>0</v>
      </c>
      <c r="I145" s="20">
        <v>0</v>
      </c>
      <c r="J145" s="20">
        <v>0</v>
      </c>
      <c r="K145" s="131">
        <v>0</v>
      </c>
      <c r="L145" s="131"/>
      <c r="M145" s="131">
        <v>0</v>
      </c>
      <c r="N145" s="131"/>
      <c r="O145" s="131">
        <v>0</v>
      </c>
      <c r="P145" s="131"/>
    </row>
    <row r="146" spans="1:16" x14ac:dyDescent="0.25">
      <c r="A146" s="128" t="s">
        <v>53</v>
      </c>
      <c r="B146" s="128"/>
      <c r="C146" s="128"/>
      <c r="D146" s="128"/>
      <c r="E146" s="129">
        <v>0.26</v>
      </c>
      <c r="F146" s="129"/>
      <c r="G146" s="19">
        <v>0</v>
      </c>
      <c r="H146" s="19">
        <v>0</v>
      </c>
      <c r="I146" s="19">
        <v>0.26</v>
      </c>
      <c r="J146" s="19">
        <v>100</v>
      </c>
      <c r="K146" s="129">
        <v>0</v>
      </c>
      <c r="L146" s="129"/>
      <c r="M146" s="129">
        <v>0.26</v>
      </c>
      <c r="N146" s="129"/>
      <c r="O146" s="129">
        <v>4.68</v>
      </c>
      <c r="P146" s="129"/>
    </row>
    <row r="147" spans="1:16" x14ac:dyDescent="0.25">
      <c r="A147" s="128" t="s">
        <v>25</v>
      </c>
      <c r="B147" s="128"/>
      <c r="C147" s="128"/>
      <c r="D147" s="128"/>
      <c r="E147" s="129">
        <v>0.26</v>
      </c>
      <c r="F147" s="129"/>
      <c r="G147" s="19">
        <v>0</v>
      </c>
      <c r="H147" s="19">
        <v>0</v>
      </c>
      <c r="I147" s="19">
        <v>0.26</v>
      </c>
      <c r="J147" s="19">
        <v>100</v>
      </c>
      <c r="K147" s="129">
        <v>0</v>
      </c>
      <c r="L147" s="129"/>
      <c r="M147" s="129">
        <v>0.26</v>
      </c>
      <c r="N147" s="129"/>
      <c r="O147" s="129">
        <v>100</v>
      </c>
      <c r="P147" s="129"/>
    </row>
    <row r="148" spans="1:16" x14ac:dyDescent="0.25">
      <c r="A148" s="128" t="s">
        <v>38</v>
      </c>
      <c r="B148" s="128"/>
      <c r="C148" s="128"/>
      <c r="D148" s="128"/>
      <c r="E148" s="129">
        <v>0.26</v>
      </c>
      <c r="F148" s="129"/>
      <c r="G148" s="19">
        <v>0</v>
      </c>
      <c r="H148" s="19">
        <v>0</v>
      </c>
      <c r="I148" s="19">
        <v>0.26</v>
      </c>
      <c r="J148" s="19">
        <v>100</v>
      </c>
      <c r="K148" s="129">
        <v>0</v>
      </c>
      <c r="L148" s="129"/>
      <c r="M148" s="129">
        <v>0.26</v>
      </c>
      <c r="N148" s="129"/>
      <c r="O148" s="129">
        <v>100</v>
      </c>
      <c r="P148" s="129"/>
    </row>
    <row r="149" spans="1:16" x14ac:dyDescent="0.25">
      <c r="A149" s="130" t="s">
        <v>34</v>
      </c>
      <c r="B149" s="130"/>
      <c r="C149" s="130"/>
      <c r="D149" s="130"/>
      <c r="E149" s="131">
        <v>0.26</v>
      </c>
      <c r="F149" s="131"/>
      <c r="G149" s="20">
        <v>0</v>
      </c>
      <c r="H149" s="20">
        <v>0</v>
      </c>
      <c r="I149" s="20">
        <v>0.26</v>
      </c>
      <c r="J149" s="20">
        <v>100</v>
      </c>
      <c r="K149" s="131">
        <v>0</v>
      </c>
      <c r="L149" s="131"/>
      <c r="M149" s="131">
        <v>0.26</v>
      </c>
      <c r="N149" s="131"/>
      <c r="O149" s="131">
        <v>100</v>
      </c>
      <c r="P149" s="131"/>
    </row>
    <row r="150" spans="1:16" x14ac:dyDescent="0.25">
      <c r="A150" s="128" t="s">
        <v>54</v>
      </c>
      <c r="B150" s="128"/>
      <c r="C150" s="128"/>
      <c r="D150" s="128"/>
      <c r="E150" s="129">
        <v>83.42</v>
      </c>
      <c r="F150" s="129"/>
      <c r="G150" s="19">
        <v>0</v>
      </c>
      <c r="H150" s="19">
        <v>0</v>
      </c>
      <c r="I150" s="19">
        <v>83.42</v>
      </c>
      <c r="J150" s="19">
        <v>100</v>
      </c>
      <c r="K150" s="129">
        <v>0</v>
      </c>
      <c r="L150" s="129"/>
      <c r="M150" s="129">
        <v>83.42</v>
      </c>
      <c r="N150" s="129"/>
      <c r="O150" s="129">
        <v>4.68</v>
      </c>
      <c r="P150" s="129"/>
    </row>
    <row r="151" spans="1:16" x14ac:dyDescent="0.25">
      <c r="A151" s="128" t="s">
        <v>25</v>
      </c>
      <c r="B151" s="128"/>
      <c r="C151" s="128"/>
      <c r="D151" s="128"/>
      <c r="E151" s="129">
        <v>83.42</v>
      </c>
      <c r="F151" s="129"/>
      <c r="G151" s="19">
        <v>0</v>
      </c>
      <c r="H151" s="19">
        <v>0</v>
      </c>
      <c r="I151" s="19">
        <v>83.42</v>
      </c>
      <c r="J151" s="19">
        <v>100</v>
      </c>
      <c r="K151" s="129">
        <v>0</v>
      </c>
      <c r="L151" s="129"/>
      <c r="M151" s="129">
        <v>83.42</v>
      </c>
      <c r="N151" s="129"/>
      <c r="O151" s="129">
        <v>100</v>
      </c>
      <c r="P151" s="129"/>
    </row>
    <row r="152" spans="1:16" x14ac:dyDescent="0.25">
      <c r="A152" s="128" t="s">
        <v>29</v>
      </c>
      <c r="B152" s="128"/>
      <c r="C152" s="128"/>
      <c r="D152" s="128"/>
      <c r="E152" s="129">
        <v>0.5</v>
      </c>
      <c r="F152" s="129"/>
      <c r="G152" s="19">
        <v>0</v>
      </c>
      <c r="H152" s="19">
        <v>0</v>
      </c>
      <c r="I152" s="19">
        <v>0.5</v>
      </c>
      <c r="J152" s="19">
        <v>100</v>
      </c>
      <c r="K152" s="129">
        <v>0</v>
      </c>
      <c r="L152" s="129"/>
      <c r="M152" s="129">
        <v>0.5</v>
      </c>
      <c r="N152" s="129"/>
      <c r="O152" s="129">
        <v>100</v>
      </c>
      <c r="P152" s="129"/>
    </row>
    <row r="153" spans="1:16" x14ac:dyDescent="0.25">
      <c r="A153" s="130" t="s">
        <v>28</v>
      </c>
      <c r="B153" s="130"/>
      <c r="C153" s="130"/>
      <c r="D153" s="130"/>
      <c r="E153" s="131">
        <v>0.5</v>
      </c>
      <c r="F153" s="131"/>
      <c r="G153" s="20">
        <v>0</v>
      </c>
      <c r="H153" s="20">
        <v>0</v>
      </c>
      <c r="I153" s="20">
        <v>0.5</v>
      </c>
      <c r="J153" s="20">
        <v>100</v>
      </c>
      <c r="K153" s="131">
        <v>0</v>
      </c>
      <c r="L153" s="131"/>
      <c r="M153" s="131">
        <v>0.5</v>
      </c>
      <c r="N153" s="131"/>
      <c r="O153" s="131">
        <v>100</v>
      </c>
      <c r="P153" s="131"/>
    </row>
    <row r="154" spans="1:16" x14ac:dyDescent="0.25">
      <c r="A154" s="128" t="s">
        <v>38</v>
      </c>
      <c r="B154" s="128"/>
      <c r="C154" s="128"/>
      <c r="D154" s="128"/>
      <c r="E154" s="129">
        <v>62.6</v>
      </c>
      <c r="F154" s="129"/>
      <c r="G154" s="19">
        <v>0</v>
      </c>
      <c r="H154" s="19">
        <v>0</v>
      </c>
      <c r="I154" s="19">
        <v>62.6</v>
      </c>
      <c r="J154" s="19">
        <v>100</v>
      </c>
      <c r="K154" s="129">
        <v>0</v>
      </c>
      <c r="L154" s="129"/>
      <c r="M154" s="129">
        <v>62.6</v>
      </c>
      <c r="N154" s="129"/>
      <c r="O154" s="129">
        <v>100</v>
      </c>
      <c r="P154" s="129"/>
    </row>
    <row r="155" spans="1:16" x14ac:dyDescent="0.25">
      <c r="A155" s="130" t="s">
        <v>34</v>
      </c>
      <c r="B155" s="130"/>
      <c r="C155" s="130"/>
      <c r="D155" s="130"/>
      <c r="E155" s="131">
        <v>62.6</v>
      </c>
      <c r="F155" s="131"/>
      <c r="G155" s="20">
        <v>0</v>
      </c>
      <c r="H155" s="20">
        <v>0</v>
      </c>
      <c r="I155" s="20">
        <v>62.6</v>
      </c>
      <c r="J155" s="20">
        <v>100</v>
      </c>
      <c r="K155" s="131">
        <v>0</v>
      </c>
      <c r="L155" s="131"/>
      <c r="M155" s="131">
        <v>62.6</v>
      </c>
      <c r="N155" s="131"/>
      <c r="O155" s="131">
        <v>100</v>
      </c>
      <c r="P155" s="131"/>
    </row>
    <row r="156" spans="1:16" x14ac:dyDescent="0.25">
      <c r="A156" s="128" t="s">
        <v>45</v>
      </c>
      <c r="B156" s="128"/>
      <c r="C156" s="128"/>
      <c r="D156" s="128"/>
      <c r="E156" s="129">
        <v>20.32</v>
      </c>
      <c r="F156" s="129"/>
      <c r="G156" s="19">
        <v>0</v>
      </c>
      <c r="H156" s="19">
        <v>0</v>
      </c>
      <c r="I156" s="19">
        <v>20.32</v>
      </c>
      <c r="J156" s="19">
        <v>100</v>
      </c>
      <c r="K156" s="129">
        <v>0</v>
      </c>
      <c r="L156" s="129"/>
      <c r="M156" s="129">
        <v>20.32</v>
      </c>
      <c r="N156" s="129"/>
      <c r="O156" s="129">
        <v>100</v>
      </c>
      <c r="P156" s="129"/>
    </row>
    <row r="157" spans="1:16" x14ac:dyDescent="0.25">
      <c r="A157" s="130" t="s">
        <v>34</v>
      </c>
      <c r="B157" s="130"/>
      <c r="C157" s="130"/>
      <c r="D157" s="130"/>
      <c r="E157" s="131">
        <v>20.32</v>
      </c>
      <c r="F157" s="131"/>
      <c r="G157" s="20">
        <v>0</v>
      </c>
      <c r="H157" s="20">
        <v>0</v>
      </c>
      <c r="I157" s="20">
        <v>20.32</v>
      </c>
      <c r="J157" s="20">
        <v>100</v>
      </c>
      <c r="K157" s="131">
        <v>0</v>
      </c>
      <c r="L157" s="131"/>
      <c r="M157" s="131">
        <v>20.32</v>
      </c>
      <c r="N157" s="131"/>
      <c r="O157" s="131">
        <v>100</v>
      </c>
      <c r="P157" s="131"/>
    </row>
    <row r="158" spans="1:16" x14ac:dyDescent="0.25">
      <c r="A158" s="128" t="s">
        <v>55</v>
      </c>
      <c r="B158" s="128"/>
      <c r="C158" s="128"/>
      <c r="D158" s="128"/>
      <c r="E158" s="129">
        <v>4000</v>
      </c>
      <c r="F158" s="129"/>
      <c r="G158" s="19">
        <v>1042.2</v>
      </c>
      <c r="H158" s="19">
        <v>300</v>
      </c>
      <c r="I158" s="19">
        <v>2657.8</v>
      </c>
      <c r="J158" s="19">
        <v>66.45</v>
      </c>
      <c r="K158" s="129">
        <v>2657.8</v>
      </c>
      <c r="L158" s="129"/>
      <c r="M158" s="129">
        <v>0</v>
      </c>
      <c r="N158" s="129"/>
      <c r="O158" s="129">
        <v>4.68</v>
      </c>
      <c r="P158" s="129"/>
    </row>
    <row r="159" spans="1:16" x14ac:dyDescent="0.25">
      <c r="A159" s="128" t="s">
        <v>25</v>
      </c>
      <c r="B159" s="128"/>
      <c r="C159" s="128"/>
      <c r="D159" s="128"/>
      <c r="E159" s="129">
        <v>4000</v>
      </c>
      <c r="F159" s="129"/>
      <c r="G159" s="19">
        <v>1042.2</v>
      </c>
      <c r="H159" s="19">
        <v>300</v>
      </c>
      <c r="I159" s="19">
        <v>2657.8</v>
      </c>
      <c r="J159" s="19">
        <v>66.45</v>
      </c>
      <c r="K159" s="129">
        <v>2657.8</v>
      </c>
      <c r="L159" s="129"/>
      <c r="M159" s="129">
        <v>0</v>
      </c>
      <c r="N159" s="129"/>
      <c r="O159" s="129">
        <v>0</v>
      </c>
      <c r="P159" s="129"/>
    </row>
    <row r="160" spans="1:16" x14ac:dyDescent="0.25">
      <c r="A160" s="128" t="s">
        <v>29</v>
      </c>
      <c r="B160" s="128"/>
      <c r="C160" s="128"/>
      <c r="D160" s="128"/>
      <c r="E160" s="129">
        <v>4000</v>
      </c>
      <c r="F160" s="129"/>
      <c r="G160" s="19">
        <v>1042.2</v>
      </c>
      <c r="H160" s="19">
        <v>300</v>
      </c>
      <c r="I160" s="19">
        <v>2657.8</v>
      </c>
      <c r="J160" s="19">
        <v>66.45</v>
      </c>
      <c r="K160" s="129">
        <v>2657.8</v>
      </c>
      <c r="L160" s="129"/>
      <c r="M160" s="129">
        <v>0</v>
      </c>
      <c r="N160" s="129"/>
      <c r="O160" s="129">
        <v>0</v>
      </c>
      <c r="P160" s="129"/>
    </row>
    <row r="161" spans="1:16" x14ac:dyDescent="0.25">
      <c r="A161" s="130" t="s">
        <v>28</v>
      </c>
      <c r="B161" s="130"/>
      <c r="C161" s="130"/>
      <c r="D161" s="130"/>
      <c r="E161" s="131">
        <v>4000</v>
      </c>
      <c r="F161" s="131"/>
      <c r="G161" s="20">
        <v>1042.2</v>
      </c>
      <c r="H161" s="20">
        <v>300</v>
      </c>
      <c r="I161" s="20">
        <v>2657.8</v>
      </c>
      <c r="J161" s="20">
        <v>66.45</v>
      </c>
      <c r="K161" s="131">
        <v>2657.8</v>
      </c>
      <c r="L161" s="131"/>
      <c r="M161" s="131">
        <v>0</v>
      </c>
      <c r="N161" s="131"/>
      <c r="O161" s="131">
        <v>0</v>
      </c>
      <c r="P161" s="131"/>
    </row>
    <row r="162" spans="1:16" x14ac:dyDescent="0.25">
      <c r="A162" s="128" t="s">
        <v>56</v>
      </c>
      <c r="B162" s="128"/>
      <c r="C162" s="128"/>
      <c r="D162" s="128"/>
      <c r="E162" s="129">
        <v>4984585.91</v>
      </c>
      <c r="F162" s="129"/>
      <c r="G162" s="19">
        <v>4362901.78</v>
      </c>
      <c r="H162" s="19">
        <v>33136.379999999997</v>
      </c>
      <c r="I162" s="19">
        <v>588547.75</v>
      </c>
      <c r="J162" s="19">
        <v>11.81</v>
      </c>
      <c r="K162" s="129">
        <v>355381.39</v>
      </c>
      <c r="L162" s="129"/>
      <c r="M162" s="129">
        <v>233166.36</v>
      </c>
      <c r="N162" s="129"/>
      <c r="O162" s="129">
        <v>4.68</v>
      </c>
      <c r="P162" s="129"/>
    </row>
  </sheetData>
  <mergeCells count="796">
    <mergeCell ref="A157:D157"/>
    <mergeCell ref="E157:F157"/>
    <mergeCell ref="K157:L157"/>
    <mergeCell ref="M157:N157"/>
    <mergeCell ref="O157:P157"/>
    <mergeCell ref="A158:D158"/>
    <mergeCell ref="E158:F158"/>
    <mergeCell ref="K158:L158"/>
    <mergeCell ref="M158:N158"/>
    <mergeCell ref="O158:P158"/>
    <mergeCell ref="A162:D162"/>
    <mergeCell ref="E162:F162"/>
    <mergeCell ref="K162:L162"/>
    <mergeCell ref="M162:N162"/>
    <mergeCell ref="O162:P162"/>
    <mergeCell ref="A159:D159"/>
    <mergeCell ref="E159:F159"/>
    <mergeCell ref="K159:L159"/>
    <mergeCell ref="M159:N159"/>
    <mergeCell ref="O159:P159"/>
    <mergeCell ref="A160:D160"/>
    <mergeCell ref="E160:F160"/>
    <mergeCell ref="K160:L160"/>
    <mergeCell ref="M160:N160"/>
    <mergeCell ref="O160:P160"/>
    <mergeCell ref="A161:D161"/>
    <mergeCell ref="E161:F161"/>
    <mergeCell ref="K161:L161"/>
    <mergeCell ref="M161:N161"/>
    <mergeCell ref="O161:P161"/>
    <mergeCell ref="K155:L155"/>
    <mergeCell ref="M155:N155"/>
    <mergeCell ref="O155:P155"/>
    <mergeCell ref="A156:D156"/>
    <mergeCell ref="E156:F156"/>
    <mergeCell ref="K156:L156"/>
    <mergeCell ref="M156:N156"/>
    <mergeCell ref="O156:P156"/>
    <mergeCell ref="A153:D153"/>
    <mergeCell ref="E153:F153"/>
    <mergeCell ref="K153:L153"/>
    <mergeCell ref="M153:N153"/>
    <mergeCell ref="O153:P153"/>
    <mergeCell ref="A154:D154"/>
    <mergeCell ref="E154:F154"/>
    <mergeCell ref="K154:L154"/>
    <mergeCell ref="M154:N154"/>
    <mergeCell ref="O154:P154"/>
    <mergeCell ref="A155:D155"/>
    <mergeCell ref="E155:F155"/>
    <mergeCell ref="A151:D151"/>
    <mergeCell ref="E151:F151"/>
    <mergeCell ref="K151:L151"/>
    <mergeCell ref="M151:N151"/>
    <mergeCell ref="O151:P151"/>
    <mergeCell ref="A152:D152"/>
    <mergeCell ref="E152:F152"/>
    <mergeCell ref="K152:L152"/>
    <mergeCell ref="M152:N152"/>
    <mergeCell ref="O152:P152"/>
    <mergeCell ref="A149:D149"/>
    <mergeCell ref="E149:F149"/>
    <mergeCell ref="K149:L149"/>
    <mergeCell ref="M149:N149"/>
    <mergeCell ref="O149:P149"/>
    <mergeCell ref="A150:D150"/>
    <mergeCell ref="E150:F150"/>
    <mergeCell ref="K150:L150"/>
    <mergeCell ref="M150:N150"/>
    <mergeCell ref="O150:P150"/>
    <mergeCell ref="A147:D147"/>
    <mergeCell ref="E147:F147"/>
    <mergeCell ref="K147:L147"/>
    <mergeCell ref="M147:N147"/>
    <mergeCell ref="O147:P147"/>
    <mergeCell ref="A148:D148"/>
    <mergeCell ref="E148:F148"/>
    <mergeCell ref="K148:L148"/>
    <mergeCell ref="M148:N148"/>
    <mergeCell ref="O148:P148"/>
    <mergeCell ref="A145:D145"/>
    <mergeCell ref="E145:F145"/>
    <mergeCell ref="K145:L145"/>
    <mergeCell ref="M145:N145"/>
    <mergeCell ref="O145:P145"/>
    <mergeCell ref="A146:D146"/>
    <mergeCell ref="E146:F146"/>
    <mergeCell ref="K146:L146"/>
    <mergeCell ref="M146:N146"/>
    <mergeCell ref="O146:P146"/>
    <mergeCell ref="A143:D143"/>
    <mergeCell ref="E143:F143"/>
    <mergeCell ref="K143:L143"/>
    <mergeCell ref="M143:N143"/>
    <mergeCell ref="O143:P143"/>
    <mergeCell ref="A144:D144"/>
    <mergeCell ref="E144:F144"/>
    <mergeCell ref="K144:L144"/>
    <mergeCell ref="M144:N144"/>
    <mergeCell ref="O144:P144"/>
    <mergeCell ref="A141:D141"/>
    <mergeCell ref="E141:F141"/>
    <mergeCell ref="K141:L141"/>
    <mergeCell ref="M141:N141"/>
    <mergeCell ref="O141:P141"/>
    <mergeCell ref="A142:D142"/>
    <mergeCell ref="E142:F142"/>
    <mergeCell ref="K142:L142"/>
    <mergeCell ref="M142:N142"/>
    <mergeCell ref="O142:P142"/>
    <mergeCell ref="A139:D139"/>
    <mergeCell ref="E139:F139"/>
    <mergeCell ref="K139:L139"/>
    <mergeCell ref="M139:N139"/>
    <mergeCell ref="O139:P139"/>
    <mergeCell ref="A140:D140"/>
    <mergeCell ref="E140:F140"/>
    <mergeCell ref="K140:L140"/>
    <mergeCell ref="M140:N140"/>
    <mergeCell ref="O140:P140"/>
    <mergeCell ref="A137:D137"/>
    <mergeCell ref="E137:F137"/>
    <mergeCell ref="K137:L137"/>
    <mergeCell ref="M137:N137"/>
    <mergeCell ref="O137:P137"/>
    <mergeCell ref="A138:D138"/>
    <mergeCell ref="E138:F138"/>
    <mergeCell ref="K138:L138"/>
    <mergeCell ref="M138:N138"/>
    <mergeCell ref="O138:P138"/>
    <mergeCell ref="A135:D135"/>
    <mergeCell ref="E135:F135"/>
    <mergeCell ref="K135:L135"/>
    <mergeCell ref="M135:N135"/>
    <mergeCell ref="O135:P135"/>
    <mergeCell ref="A136:D136"/>
    <mergeCell ref="E136:F136"/>
    <mergeCell ref="K136:L136"/>
    <mergeCell ref="M136:N136"/>
    <mergeCell ref="O136:P136"/>
    <mergeCell ref="A133:D133"/>
    <mergeCell ref="E133:F133"/>
    <mergeCell ref="K133:L133"/>
    <mergeCell ref="M133:N133"/>
    <mergeCell ref="O133:P133"/>
    <mergeCell ref="A134:D134"/>
    <mergeCell ref="E134:F134"/>
    <mergeCell ref="K134:L134"/>
    <mergeCell ref="M134:N134"/>
    <mergeCell ref="O134:P134"/>
    <mergeCell ref="A131:D131"/>
    <mergeCell ref="E131:F131"/>
    <mergeCell ref="K131:L131"/>
    <mergeCell ref="M131:N131"/>
    <mergeCell ref="O131:P131"/>
    <mergeCell ref="A132:D132"/>
    <mergeCell ref="E132:F132"/>
    <mergeCell ref="K132:L132"/>
    <mergeCell ref="M132:N132"/>
    <mergeCell ref="O132:P132"/>
    <mergeCell ref="A129:D129"/>
    <mergeCell ref="E129:F129"/>
    <mergeCell ref="K129:L129"/>
    <mergeCell ref="M129:N129"/>
    <mergeCell ref="O129:P129"/>
    <mergeCell ref="A130:D130"/>
    <mergeCell ref="E130:F130"/>
    <mergeCell ref="K130:L130"/>
    <mergeCell ref="M130:N130"/>
    <mergeCell ref="O130:P130"/>
    <mergeCell ref="A127:D127"/>
    <mergeCell ref="E127:F127"/>
    <mergeCell ref="K127:L127"/>
    <mergeCell ref="M127:N127"/>
    <mergeCell ref="O127:P127"/>
    <mergeCell ref="A128:D128"/>
    <mergeCell ref="E128:F128"/>
    <mergeCell ref="K128:L128"/>
    <mergeCell ref="M128:N128"/>
    <mergeCell ref="O128:P128"/>
    <mergeCell ref="A125:D125"/>
    <mergeCell ref="E125:F125"/>
    <mergeCell ref="K125:L125"/>
    <mergeCell ref="M125:N125"/>
    <mergeCell ref="O125:P125"/>
    <mergeCell ref="A126:D126"/>
    <mergeCell ref="E126:F126"/>
    <mergeCell ref="K126:L126"/>
    <mergeCell ref="M126:N126"/>
    <mergeCell ref="O126:P126"/>
    <mergeCell ref="A123:D123"/>
    <mergeCell ref="E123:F123"/>
    <mergeCell ref="K123:L123"/>
    <mergeCell ref="M123:N123"/>
    <mergeCell ref="O123:P123"/>
    <mergeCell ref="A124:D124"/>
    <mergeCell ref="E124:F124"/>
    <mergeCell ref="K124:L124"/>
    <mergeCell ref="M124:N124"/>
    <mergeCell ref="O124:P124"/>
    <mergeCell ref="A121:D121"/>
    <mergeCell ref="E121:F121"/>
    <mergeCell ref="K121:L121"/>
    <mergeCell ref="M121:N121"/>
    <mergeCell ref="O121:P121"/>
    <mergeCell ref="A122:D122"/>
    <mergeCell ref="E122:F122"/>
    <mergeCell ref="K122:L122"/>
    <mergeCell ref="M122:N122"/>
    <mergeCell ref="O122:P122"/>
    <mergeCell ref="A119:D119"/>
    <mergeCell ref="E119:F119"/>
    <mergeCell ref="K119:L119"/>
    <mergeCell ref="M119:N119"/>
    <mergeCell ref="O119:P119"/>
    <mergeCell ref="A120:D120"/>
    <mergeCell ref="E120:F120"/>
    <mergeCell ref="K120:L120"/>
    <mergeCell ref="M120:N120"/>
    <mergeCell ref="O120:P120"/>
    <mergeCell ref="A117:D117"/>
    <mergeCell ref="E117:F117"/>
    <mergeCell ref="K117:L117"/>
    <mergeCell ref="M117:N117"/>
    <mergeCell ref="O117:P117"/>
    <mergeCell ref="A118:D118"/>
    <mergeCell ref="E118:F118"/>
    <mergeCell ref="K118:L118"/>
    <mergeCell ref="M118:N118"/>
    <mergeCell ref="O118:P118"/>
    <mergeCell ref="A115:D115"/>
    <mergeCell ref="E115:F115"/>
    <mergeCell ref="K115:L115"/>
    <mergeCell ref="M115:N115"/>
    <mergeCell ref="O115:P115"/>
    <mergeCell ref="A116:D116"/>
    <mergeCell ref="E116:F116"/>
    <mergeCell ref="K116:L116"/>
    <mergeCell ref="M116:N116"/>
    <mergeCell ref="O116:P116"/>
    <mergeCell ref="A113:D113"/>
    <mergeCell ref="E113:F113"/>
    <mergeCell ref="K113:L113"/>
    <mergeCell ref="M113:N113"/>
    <mergeCell ref="O113:P113"/>
    <mergeCell ref="A114:D114"/>
    <mergeCell ref="E114:F114"/>
    <mergeCell ref="K114:L114"/>
    <mergeCell ref="M114:N114"/>
    <mergeCell ref="O114:P114"/>
    <mergeCell ref="A111:D111"/>
    <mergeCell ref="E111:F111"/>
    <mergeCell ref="K111:L111"/>
    <mergeCell ref="M111:N111"/>
    <mergeCell ref="O111:P111"/>
    <mergeCell ref="A112:D112"/>
    <mergeCell ref="E112:F112"/>
    <mergeCell ref="K112:L112"/>
    <mergeCell ref="M112:N112"/>
    <mergeCell ref="O112:P112"/>
    <mergeCell ref="A109:D109"/>
    <mergeCell ref="E109:F109"/>
    <mergeCell ref="K109:L109"/>
    <mergeCell ref="M109:N109"/>
    <mergeCell ref="O109:P109"/>
    <mergeCell ref="A110:D110"/>
    <mergeCell ref="E110:F110"/>
    <mergeCell ref="K110:L110"/>
    <mergeCell ref="M110:N110"/>
    <mergeCell ref="O110:P110"/>
    <mergeCell ref="A107:D107"/>
    <mergeCell ref="E107:F107"/>
    <mergeCell ref="K107:L107"/>
    <mergeCell ref="M107:N107"/>
    <mergeCell ref="O107:P107"/>
    <mergeCell ref="A108:D108"/>
    <mergeCell ref="E108:F108"/>
    <mergeCell ref="K108:L108"/>
    <mergeCell ref="M108:N108"/>
    <mergeCell ref="O108:P108"/>
    <mergeCell ref="A105:D105"/>
    <mergeCell ref="E105:F105"/>
    <mergeCell ref="K105:L105"/>
    <mergeCell ref="M105:N105"/>
    <mergeCell ref="O105:P105"/>
    <mergeCell ref="A106:D106"/>
    <mergeCell ref="E106:F106"/>
    <mergeCell ref="K106:L106"/>
    <mergeCell ref="M106:N106"/>
    <mergeCell ref="O106:P106"/>
    <mergeCell ref="A103:D103"/>
    <mergeCell ref="E103:F103"/>
    <mergeCell ref="K103:L103"/>
    <mergeCell ref="M103:N103"/>
    <mergeCell ref="O103:P103"/>
    <mergeCell ref="A104:D104"/>
    <mergeCell ref="E104:F104"/>
    <mergeCell ref="K104:L104"/>
    <mergeCell ref="M104:N104"/>
    <mergeCell ref="O104:P104"/>
    <mergeCell ref="A101:D101"/>
    <mergeCell ref="E101:F101"/>
    <mergeCell ref="K101:L101"/>
    <mergeCell ref="M101:N101"/>
    <mergeCell ref="O101:P101"/>
    <mergeCell ref="A102:D102"/>
    <mergeCell ref="E102:F102"/>
    <mergeCell ref="K102:L102"/>
    <mergeCell ref="M102:N102"/>
    <mergeCell ref="O102:P102"/>
    <mergeCell ref="A99:D99"/>
    <mergeCell ref="E99:F99"/>
    <mergeCell ref="K99:L99"/>
    <mergeCell ref="M99:N99"/>
    <mergeCell ref="O99:P99"/>
    <mergeCell ref="A100:D100"/>
    <mergeCell ref="E100:F100"/>
    <mergeCell ref="K100:L100"/>
    <mergeCell ref="M100:N100"/>
    <mergeCell ref="O100:P100"/>
    <mergeCell ref="A97:D97"/>
    <mergeCell ref="E97:F97"/>
    <mergeCell ref="K97:L97"/>
    <mergeCell ref="M97:N97"/>
    <mergeCell ref="O97:P97"/>
    <mergeCell ref="A98:D98"/>
    <mergeCell ref="E98:F98"/>
    <mergeCell ref="K98:L98"/>
    <mergeCell ref="M98:N98"/>
    <mergeCell ref="O98:P98"/>
    <mergeCell ref="A95:D95"/>
    <mergeCell ref="E95:F95"/>
    <mergeCell ref="K95:L95"/>
    <mergeCell ref="M95:N95"/>
    <mergeCell ref="O95:P95"/>
    <mergeCell ref="A96:D96"/>
    <mergeCell ref="E96:F96"/>
    <mergeCell ref="K96:L96"/>
    <mergeCell ref="M96:N96"/>
    <mergeCell ref="O96:P96"/>
    <mergeCell ref="A93:D93"/>
    <mergeCell ref="E93:F93"/>
    <mergeCell ref="K93:L93"/>
    <mergeCell ref="M93:N93"/>
    <mergeCell ref="O93:P93"/>
    <mergeCell ref="A94:D94"/>
    <mergeCell ref="E94:F94"/>
    <mergeCell ref="K94:L94"/>
    <mergeCell ref="M94:N94"/>
    <mergeCell ref="O94:P94"/>
    <mergeCell ref="A91:D91"/>
    <mergeCell ref="E91:F91"/>
    <mergeCell ref="K91:L91"/>
    <mergeCell ref="M91:N91"/>
    <mergeCell ref="O91:P91"/>
    <mergeCell ref="A92:D92"/>
    <mergeCell ref="E92:F92"/>
    <mergeCell ref="K92:L92"/>
    <mergeCell ref="M92:N92"/>
    <mergeCell ref="O92:P92"/>
    <mergeCell ref="A89:D89"/>
    <mergeCell ref="E89:F89"/>
    <mergeCell ref="K89:L89"/>
    <mergeCell ref="M89:N89"/>
    <mergeCell ref="O89:P89"/>
    <mergeCell ref="A90:D90"/>
    <mergeCell ref="E90:F90"/>
    <mergeCell ref="K90:L90"/>
    <mergeCell ref="M90:N90"/>
    <mergeCell ref="O90:P90"/>
    <mergeCell ref="A87:D87"/>
    <mergeCell ref="E87:F87"/>
    <mergeCell ref="K87:L87"/>
    <mergeCell ref="M87:N87"/>
    <mergeCell ref="O87:P87"/>
    <mergeCell ref="A88:D88"/>
    <mergeCell ref="E88:F88"/>
    <mergeCell ref="K88:L88"/>
    <mergeCell ref="M88:N88"/>
    <mergeCell ref="O88:P88"/>
    <mergeCell ref="A85:D85"/>
    <mergeCell ref="E85:F85"/>
    <mergeCell ref="K85:L85"/>
    <mergeCell ref="M85:N85"/>
    <mergeCell ref="O85:P85"/>
    <mergeCell ref="A86:D86"/>
    <mergeCell ref="E86:F86"/>
    <mergeCell ref="K86:L86"/>
    <mergeCell ref="M86:N86"/>
    <mergeCell ref="O86:P86"/>
    <mergeCell ref="A83:D83"/>
    <mergeCell ref="E83:F83"/>
    <mergeCell ref="K83:L83"/>
    <mergeCell ref="M83:N83"/>
    <mergeCell ref="O83:P83"/>
    <mergeCell ref="A84:D84"/>
    <mergeCell ref="E84:F84"/>
    <mergeCell ref="K84:L84"/>
    <mergeCell ref="M84:N84"/>
    <mergeCell ref="O84:P84"/>
    <mergeCell ref="A81:D81"/>
    <mergeCell ref="E81:F81"/>
    <mergeCell ref="K81:L81"/>
    <mergeCell ref="M81:N81"/>
    <mergeCell ref="O81:P81"/>
    <mergeCell ref="A82:D82"/>
    <mergeCell ref="E82:F82"/>
    <mergeCell ref="K82:L82"/>
    <mergeCell ref="M82:N82"/>
    <mergeCell ref="O82:P82"/>
    <mergeCell ref="A79:D79"/>
    <mergeCell ref="E79:F79"/>
    <mergeCell ref="K79:L79"/>
    <mergeCell ref="M79:N79"/>
    <mergeCell ref="O79:P79"/>
    <mergeCell ref="A80:D80"/>
    <mergeCell ref="E80:F80"/>
    <mergeCell ref="K80:L80"/>
    <mergeCell ref="M80:N80"/>
    <mergeCell ref="O80:P80"/>
    <mergeCell ref="A77:D77"/>
    <mergeCell ref="E77:F77"/>
    <mergeCell ref="K77:L77"/>
    <mergeCell ref="M77:N77"/>
    <mergeCell ref="O77:P77"/>
    <mergeCell ref="A78:D78"/>
    <mergeCell ref="E78:F78"/>
    <mergeCell ref="K78:L78"/>
    <mergeCell ref="M78:N78"/>
    <mergeCell ref="O78:P78"/>
    <mergeCell ref="A75:D75"/>
    <mergeCell ref="E75:F75"/>
    <mergeCell ref="K75:L75"/>
    <mergeCell ref="M75:N75"/>
    <mergeCell ref="O75:P75"/>
    <mergeCell ref="A76:D76"/>
    <mergeCell ref="E76:F76"/>
    <mergeCell ref="K76:L76"/>
    <mergeCell ref="M76:N76"/>
    <mergeCell ref="O76:P76"/>
    <mergeCell ref="A73:D73"/>
    <mergeCell ref="E73:F73"/>
    <mergeCell ref="K73:L73"/>
    <mergeCell ref="M73:N73"/>
    <mergeCell ref="O73:P73"/>
    <mergeCell ref="A74:D74"/>
    <mergeCell ref="E74:F74"/>
    <mergeCell ref="K74:L74"/>
    <mergeCell ref="M74:N74"/>
    <mergeCell ref="O74:P74"/>
    <mergeCell ref="A71:D71"/>
    <mergeCell ref="E71:F71"/>
    <mergeCell ref="K71:L71"/>
    <mergeCell ref="M71:N71"/>
    <mergeCell ref="O71:P71"/>
    <mergeCell ref="A72:D72"/>
    <mergeCell ref="E72:F72"/>
    <mergeCell ref="K72:L72"/>
    <mergeCell ref="M72:N72"/>
    <mergeCell ref="O72:P72"/>
    <mergeCell ref="A69:D69"/>
    <mergeCell ref="E69:F69"/>
    <mergeCell ref="K69:L69"/>
    <mergeCell ref="M69:N69"/>
    <mergeCell ref="O69:P69"/>
    <mergeCell ref="A70:D70"/>
    <mergeCell ref="E70:F70"/>
    <mergeCell ref="K70:L70"/>
    <mergeCell ref="M70:N70"/>
    <mergeCell ref="O70:P70"/>
    <mergeCell ref="A67:D67"/>
    <mergeCell ref="E67:F67"/>
    <mergeCell ref="K67:L67"/>
    <mergeCell ref="M67:N67"/>
    <mergeCell ref="O67:P67"/>
    <mergeCell ref="A68:D68"/>
    <mergeCell ref="E68:F68"/>
    <mergeCell ref="K68:L68"/>
    <mergeCell ref="M68:N68"/>
    <mergeCell ref="O68:P68"/>
    <mergeCell ref="A65:D65"/>
    <mergeCell ref="E65:F65"/>
    <mergeCell ref="K65:L65"/>
    <mergeCell ref="M65:N65"/>
    <mergeCell ref="O65:P65"/>
    <mergeCell ref="A66:D66"/>
    <mergeCell ref="E66:F66"/>
    <mergeCell ref="K66:L66"/>
    <mergeCell ref="M66:N66"/>
    <mergeCell ref="O66:P66"/>
    <mergeCell ref="A63:D63"/>
    <mergeCell ref="E63:F63"/>
    <mergeCell ref="K63:L63"/>
    <mergeCell ref="M63:N63"/>
    <mergeCell ref="O63:P63"/>
    <mergeCell ref="A64:D64"/>
    <mergeCell ref="E64:F64"/>
    <mergeCell ref="K64:L64"/>
    <mergeCell ref="M64:N64"/>
    <mergeCell ref="O64:P64"/>
    <mergeCell ref="A61:D61"/>
    <mergeCell ref="E61:F61"/>
    <mergeCell ref="K61:L61"/>
    <mergeCell ref="M61:N61"/>
    <mergeCell ref="O61:P61"/>
    <mergeCell ref="A62:D62"/>
    <mergeCell ref="E62:F62"/>
    <mergeCell ref="K62:L62"/>
    <mergeCell ref="M62:N62"/>
    <mergeCell ref="O62:P62"/>
    <mergeCell ref="A59:D59"/>
    <mergeCell ref="E59:F59"/>
    <mergeCell ref="K59:L59"/>
    <mergeCell ref="M59:N59"/>
    <mergeCell ref="O59:P59"/>
    <mergeCell ref="A60:D60"/>
    <mergeCell ref="E60:F60"/>
    <mergeCell ref="K60:L60"/>
    <mergeCell ref="M60:N60"/>
    <mergeCell ref="O60:P60"/>
    <mergeCell ref="A57:D57"/>
    <mergeCell ref="E57:F57"/>
    <mergeCell ref="K57:L57"/>
    <mergeCell ref="M57:N57"/>
    <mergeCell ref="O57:P57"/>
    <mergeCell ref="A58:D58"/>
    <mergeCell ref="E58:F58"/>
    <mergeCell ref="K58:L58"/>
    <mergeCell ref="M58:N58"/>
    <mergeCell ref="O58:P58"/>
    <mergeCell ref="A55:D55"/>
    <mergeCell ref="E55:F55"/>
    <mergeCell ref="K55:L55"/>
    <mergeCell ref="M55:N55"/>
    <mergeCell ref="O55:P55"/>
    <mergeCell ref="A56:D56"/>
    <mergeCell ref="E56:F56"/>
    <mergeCell ref="K56:L56"/>
    <mergeCell ref="M56:N56"/>
    <mergeCell ref="O56:P56"/>
    <mergeCell ref="A53:D53"/>
    <mergeCell ref="E53:F53"/>
    <mergeCell ref="K53:L53"/>
    <mergeCell ref="M53:N53"/>
    <mergeCell ref="O53:P53"/>
    <mergeCell ref="A54:D54"/>
    <mergeCell ref="E54:F54"/>
    <mergeCell ref="K54:L54"/>
    <mergeCell ref="M54:N54"/>
    <mergeCell ref="O54:P54"/>
    <mergeCell ref="A51:D51"/>
    <mergeCell ref="E51:F51"/>
    <mergeCell ref="K51:L51"/>
    <mergeCell ref="M51:N51"/>
    <mergeCell ref="O51:P51"/>
    <mergeCell ref="A52:D52"/>
    <mergeCell ref="E52:F52"/>
    <mergeCell ref="K52:L52"/>
    <mergeCell ref="M52:N52"/>
    <mergeCell ref="O52:P52"/>
    <mergeCell ref="A49:D49"/>
    <mergeCell ref="E49:F49"/>
    <mergeCell ref="K49:L49"/>
    <mergeCell ref="M49:N49"/>
    <mergeCell ref="O49:P49"/>
    <mergeCell ref="A50:D50"/>
    <mergeCell ref="E50:F50"/>
    <mergeCell ref="K50:L50"/>
    <mergeCell ref="M50:N50"/>
    <mergeCell ref="O50:P50"/>
    <mergeCell ref="A47:D47"/>
    <mergeCell ref="E47:F47"/>
    <mergeCell ref="K47:L47"/>
    <mergeCell ref="M47:N47"/>
    <mergeCell ref="O47:P47"/>
    <mergeCell ref="A48:D48"/>
    <mergeCell ref="E48:F48"/>
    <mergeCell ref="K48:L48"/>
    <mergeCell ref="M48:N48"/>
    <mergeCell ref="O48:P48"/>
    <mergeCell ref="A45:D45"/>
    <mergeCell ref="E45:F45"/>
    <mergeCell ref="K45:L45"/>
    <mergeCell ref="M45:N45"/>
    <mergeCell ref="O45:P45"/>
    <mergeCell ref="A46:D46"/>
    <mergeCell ref="E46:F46"/>
    <mergeCell ref="K46:L46"/>
    <mergeCell ref="M46:N46"/>
    <mergeCell ref="O46:P46"/>
    <mergeCell ref="A43:D43"/>
    <mergeCell ref="E43:F43"/>
    <mergeCell ref="K43:L43"/>
    <mergeCell ref="M43:N43"/>
    <mergeCell ref="O43:P43"/>
    <mergeCell ref="A44:D44"/>
    <mergeCell ref="E44:F44"/>
    <mergeCell ref="K44:L44"/>
    <mergeCell ref="M44:N44"/>
    <mergeCell ref="O44:P44"/>
    <mergeCell ref="A41:D41"/>
    <mergeCell ref="E41:F41"/>
    <mergeCell ref="K41:L41"/>
    <mergeCell ref="M41:N41"/>
    <mergeCell ref="O41:P41"/>
    <mergeCell ref="A42:D42"/>
    <mergeCell ref="E42:F42"/>
    <mergeCell ref="K42:L42"/>
    <mergeCell ref="M42:N42"/>
    <mergeCell ref="O42:P42"/>
    <mergeCell ref="A39:D39"/>
    <mergeCell ref="E39:F39"/>
    <mergeCell ref="K39:L39"/>
    <mergeCell ref="M39:N39"/>
    <mergeCell ref="O39:P39"/>
    <mergeCell ref="A40:D40"/>
    <mergeCell ref="E40:F40"/>
    <mergeCell ref="K40:L40"/>
    <mergeCell ref="M40:N40"/>
    <mergeCell ref="O40:P40"/>
    <mergeCell ref="A37:D37"/>
    <mergeCell ref="E37:F37"/>
    <mergeCell ref="K37:L37"/>
    <mergeCell ref="M37:N37"/>
    <mergeCell ref="O37:P37"/>
    <mergeCell ref="A38:D38"/>
    <mergeCell ref="E38:F38"/>
    <mergeCell ref="K38:L38"/>
    <mergeCell ref="M38:N38"/>
    <mergeCell ref="O38:P38"/>
    <mergeCell ref="A35:D35"/>
    <mergeCell ref="E35:F35"/>
    <mergeCell ref="K35:L35"/>
    <mergeCell ref="M35:N35"/>
    <mergeCell ref="O35:P35"/>
    <mergeCell ref="A36:D36"/>
    <mergeCell ref="E36:F36"/>
    <mergeCell ref="K36:L36"/>
    <mergeCell ref="M36:N36"/>
    <mergeCell ref="O36:P36"/>
    <mergeCell ref="A33:D33"/>
    <mergeCell ref="E33:F33"/>
    <mergeCell ref="K33:L33"/>
    <mergeCell ref="M33:N33"/>
    <mergeCell ref="O33:P33"/>
    <mergeCell ref="A34:D34"/>
    <mergeCell ref="E34:F34"/>
    <mergeCell ref="K34:L34"/>
    <mergeCell ref="M34:N34"/>
    <mergeCell ref="O34:P34"/>
    <mergeCell ref="A31:D31"/>
    <mergeCell ref="E31:F31"/>
    <mergeCell ref="K31:L31"/>
    <mergeCell ref="M31:N31"/>
    <mergeCell ref="O31:P31"/>
    <mergeCell ref="A32:D32"/>
    <mergeCell ref="E32:F32"/>
    <mergeCell ref="K32:L32"/>
    <mergeCell ref="M32:N32"/>
    <mergeCell ref="O32:P32"/>
    <mergeCell ref="A29:D29"/>
    <mergeCell ref="E29:F29"/>
    <mergeCell ref="K29:L29"/>
    <mergeCell ref="M29:N29"/>
    <mergeCell ref="O29:P29"/>
    <mergeCell ref="A30:D30"/>
    <mergeCell ref="E30:F30"/>
    <mergeCell ref="K30:L30"/>
    <mergeCell ref="M30:N30"/>
    <mergeCell ref="O30:P30"/>
    <mergeCell ref="A27:D27"/>
    <mergeCell ref="E27:F27"/>
    <mergeCell ref="K27:L27"/>
    <mergeCell ref="M27:N27"/>
    <mergeCell ref="O27:P27"/>
    <mergeCell ref="A28:D28"/>
    <mergeCell ref="E28:F28"/>
    <mergeCell ref="K28:L28"/>
    <mergeCell ref="M28:N28"/>
    <mergeCell ref="O28:P28"/>
    <mergeCell ref="A25:D25"/>
    <mergeCell ref="E25:F25"/>
    <mergeCell ref="K25:L25"/>
    <mergeCell ref="M25:N25"/>
    <mergeCell ref="O25:P25"/>
    <mergeCell ref="A26:D26"/>
    <mergeCell ref="E26:F26"/>
    <mergeCell ref="K26:L26"/>
    <mergeCell ref="M26:N26"/>
    <mergeCell ref="O26:P26"/>
    <mergeCell ref="A23:D23"/>
    <mergeCell ref="E23:F23"/>
    <mergeCell ref="K23:L23"/>
    <mergeCell ref="M23:N23"/>
    <mergeCell ref="O23:P23"/>
    <mergeCell ref="A24:D24"/>
    <mergeCell ref="E24:F24"/>
    <mergeCell ref="K24:L24"/>
    <mergeCell ref="M24:N24"/>
    <mergeCell ref="O24:P24"/>
    <mergeCell ref="A21:D21"/>
    <mergeCell ref="E21:F21"/>
    <mergeCell ref="K21:L21"/>
    <mergeCell ref="M21:N21"/>
    <mergeCell ref="O21:P21"/>
    <mergeCell ref="A22:D22"/>
    <mergeCell ref="E22:F22"/>
    <mergeCell ref="K22:L22"/>
    <mergeCell ref="M22:N22"/>
    <mergeCell ref="O22:P22"/>
    <mergeCell ref="A19:D19"/>
    <mergeCell ref="E19:F19"/>
    <mergeCell ref="K19:L19"/>
    <mergeCell ref="M19:N19"/>
    <mergeCell ref="O19:P19"/>
    <mergeCell ref="A20:D20"/>
    <mergeCell ref="E20:F20"/>
    <mergeCell ref="K20:L20"/>
    <mergeCell ref="M20:N20"/>
    <mergeCell ref="O20:P20"/>
    <mergeCell ref="A17:D17"/>
    <mergeCell ref="E17:F17"/>
    <mergeCell ref="K17:L17"/>
    <mergeCell ref="M17:N17"/>
    <mergeCell ref="O17:P17"/>
    <mergeCell ref="A18:D18"/>
    <mergeCell ref="E18:F18"/>
    <mergeCell ref="K18:L18"/>
    <mergeCell ref="M18:N18"/>
    <mergeCell ref="O18:P18"/>
    <mergeCell ref="A15:D15"/>
    <mergeCell ref="E15:F15"/>
    <mergeCell ref="K15:L15"/>
    <mergeCell ref="M15:N15"/>
    <mergeCell ref="O15:P15"/>
    <mergeCell ref="A16:D16"/>
    <mergeCell ref="E16:F16"/>
    <mergeCell ref="K16:L16"/>
    <mergeCell ref="M16:N16"/>
    <mergeCell ref="O16:P16"/>
    <mergeCell ref="A13:D13"/>
    <mergeCell ref="E13:F13"/>
    <mergeCell ref="K13:L13"/>
    <mergeCell ref="M13:N13"/>
    <mergeCell ref="O13:P13"/>
    <mergeCell ref="A14:D14"/>
    <mergeCell ref="E14:F14"/>
    <mergeCell ref="K14:L14"/>
    <mergeCell ref="M14:N14"/>
    <mergeCell ref="O14:P14"/>
    <mergeCell ref="A11:D11"/>
    <mergeCell ref="E11:F11"/>
    <mergeCell ref="K11:L11"/>
    <mergeCell ref="M11:N11"/>
    <mergeCell ref="O11:P11"/>
    <mergeCell ref="A12:D12"/>
    <mergeCell ref="E12:F12"/>
    <mergeCell ref="K12:L12"/>
    <mergeCell ref="M12:N12"/>
    <mergeCell ref="O12:P12"/>
    <mergeCell ref="A9:D9"/>
    <mergeCell ref="E9:F9"/>
    <mergeCell ref="K9:L9"/>
    <mergeCell ref="M9:N9"/>
    <mergeCell ref="O9:P9"/>
    <mergeCell ref="A10:D10"/>
    <mergeCell ref="E10:F10"/>
    <mergeCell ref="K10:L10"/>
    <mergeCell ref="M10:N10"/>
    <mergeCell ref="O10:P10"/>
    <mergeCell ref="A7:D7"/>
    <mergeCell ref="E7:F7"/>
    <mergeCell ref="K7:L7"/>
    <mergeCell ref="M7:N7"/>
    <mergeCell ref="O7:P7"/>
    <mergeCell ref="A8:D8"/>
    <mergeCell ref="E8:F8"/>
    <mergeCell ref="K8:L8"/>
    <mergeCell ref="M8:N8"/>
    <mergeCell ref="O8:P8"/>
    <mergeCell ref="O5:P5"/>
    <mergeCell ref="A6:D6"/>
    <mergeCell ref="E6:F6"/>
    <mergeCell ref="K6:L6"/>
    <mergeCell ref="M6:N6"/>
    <mergeCell ref="O6:P6"/>
    <mergeCell ref="M5:N5"/>
    <mergeCell ref="A4:D5"/>
    <mergeCell ref="B1:H1"/>
    <mergeCell ref="A3:P3"/>
    <mergeCell ref="M4:P4"/>
    <mergeCell ref="K4:L5"/>
    <mergeCell ref="I4:J4"/>
    <mergeCell ref="H4:H5"/>
    <mergeCell ref="G4:G5"/>
    <mergeCell ref="E4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D15" sqref="D15"/>
    </sheetView>
  </sheetViews>
  <sheetFormatPr defaultRowHeight="15" x14ac:dyDescent="0.25"/>
  <cols>
    <col min="1" max="1" width="22.7109375" customWidth="1"/>
    <col min="2" max="2" width="11.7109375" bestFit="1" customWidth="1"/>
    <col min="3" max="3" width="13.42578125" customWidth="1"/>
    <col min="4" max="4" width="11.7109375" bestFit="1" customWidth="1"/>
    <col min="6" max="6" width="11.7109375" bestFit="1" customWidth="1"/>
    <col min="7" max="7" width="12.7109375" bestFit="1" customWidth="1"/>
    <col min="8" max="8" width="11.7109375" bestFit="1" customWidth="1"/>
    <col min="10" max="10" width="10.7109375" bestFit="1" customWidth="1"/>
  </cols>
  <sheetData>
    <row r="1" spans="1:11" ht="15.75" x14ac:dyDescent="0.25">
      <c r="B1" s="132" t="s">
        <v>57</v>
      </c>
      <c r="C1" s="132"/>
      <c r="D1" s="132"/>
      <c r="E1" s="132"/>
      <c r="F1" s="132"/>
      <c r="G1" s="132"/>
      <c r="H1" s="132"/>
      <c r="I1" s="132"/>
      <c r="J1" s="132"/>
    </row>
    <row r="3" spans="1:11" ht="60" x14ac:dyDescent="0.25">
      <c r="A3" s="40" t="s">
        <v>58</v>
      </c>
      <c r="B3" s="41" t="s">
        <v>59</v>
      </c>
      <c r="C3" s="40" t="s">
        <v>60</v>
      </c>
      <c r="D3" s="40" t="s">
        <v>70</v>
      </c>
      <c r="E3" s="41" t="s">
        <v>14</v>
      </c>
      <c r="F3" s="41" t="s">
        <v>61</v>
      </c>
      <c r="G3" s="40" t="s">
        <v>60</v>
      </c>
      <c r="H3" s="40" t="s">
        <v>71</v>
      </c>
      <c r="I3" s="41" t="s">
        <v>14</v>
      </c>
      <c r="J3" s="40" t="s">
        <v>62</v>
      </c>
      <c r="K3" s="40" t="s">
        <v>63</v>
      </c>
    </row>
    <row r="4" spans="1:11" x14ac:dyDescent="0.25">
      <c r="A4" s="29" t="s">
        <v>64</v>
      </c>
      <c r="B4" s="30">
        <v>2188542</v>
      </c>
      <c r="C4" s="31">
        <v>2333505.44</v>
      </c>
      <c r="D4" s="32">
        <v>2333505.44</v>
      </c>
      <c r="E4" s="33">
        <f>D4/C4</f>
        <v>1</v>
      </c>
      <c r="F4" s="31">
        <v>2075272</v>
      </c>
      <c r="G4" s="42">
        <f>[1]!Table98[[#This Row],[Ndarjet Buxhetore Nr: 08/L-260]]+[1]!Table98[[#This Row],[Bartja e Bilancit të pashpenzuar]]+[1]!Table98[[#This Row],[49 - EU - Unioni Evropian]]+[1]!Table98[[#This Row],[Grante të mbetura]]+[1]!Table98[[#This Row],[59 - Qeveria Japoneze]]+[1]!Table98[[#This Row],[Shtesa të Qeverisë ]]</f>
        <v>2141141.42</v>
      </c>
      <c r="H4" s="34">
        <v>2141141.42</v>
      </c>
      <c r="I4" s="33">
        <f>H4/G4</f>
        <v>1</v>
      </c>
      <c r="J4" s="32">
        <f>D4-H4</f>
        <v>192364.02000000002</v>
      </c>
      <c r="K4" s="35">
        <f>D4/H4*100-100</f>
        <v>8.9841809701668467</v>
      </c>
    </row>
    <row r="5" spans="1:11" x14ac:dyDescent="0.25">
      <c r="A5" s="29" t="s">
        <v>65</v>
      </c>
      <c r="B5" s="30">
        <v>584500</v>
      </c>
      <c r="C5" s="31">
        <v>1048306.44</v>
      </c>
      <c r="D5" s="32">
        <v>885908.7</v>
      </c>
      <c r="E5" s="33">
        <f t="shared" ref="E5:E9" si="0">D5/C5</f>
        <v>0.84508562210111005</v>
      </c>
      <c r="F5" s="31">
        <v>524500</v>
      </c>
      <c r="G5" s="42">
        <f>[1]!Table98[[#This Row],[Ndarjet Buxhetore Nr: 08/L-260]]+[1]!Table98[[#This Row],[Bartja e Bilancit të pashpenzuar]]+[1]!Table98[[#This Row],[49 - EU - Unioni Evropian]]+[1]!Table98[[#This Row],[Grante të mbetura]]+[1]!Table98[[#This Row],[59 - Qeveria Japoneze]]+[1]!Table98[[#This Row],[Shtesa të Qeverisë ]]</f>
        <v>609154.56000000006</v>
      </c>
      <c r="H5" s="34">
        <v>519794.18</v>
      </c>
      <c r="I5" s="33">
        <f t="shared" ref="I5:I9" si="1">H5/G5</f>
        <v>0.85330425828216727</v>
      </c>
      <c r="J5" s="32">
        <f>D5-H5</f>
        <v>366114.51999999996</v>
      </c>
      <c r="K5" s="35">
        <f t="shared" ref="K5:K8" si="2">D5/H5*100-100</f>
        <v>70.434516985165175</v>
      </c>
    </row>
    <row r="6" spans="1:11" x14ac:dyDescent="0.25">
      <c r="A6" s="29" t="s">
        <v>66</v>
      </c>
      <c r="B6" s="30">
        <v>94000</v>
      </c>
      <c r="C6" s="31">
        <v>114000</v>
      </c>
      <c r="D6" s="32">
        <v>111622.88</v>
      </c>
      <c r="E6" s="33">
        <f t="shared" si="0"/>
        <v>0.97914807017543859</v>
      </c>
      <c r="F6" s="31">
        <v>93500</v>
      </c>
      <c r="G6" s="42">
        <f>[1]!Table98[[#This Row],[Ndarjet Buxhetore Nr: 08/L-260]]+[1]!Table98[[#This Row],[Bartja e Bilancit të pashpenzuar]]+[1]!Table98[[#This Row],[49 - EU - Unioni Evropian]]+[1]!Table98[[#This Row],[Grante të mbetura]]+[1]!Table98[[#This Row],[59 - Qeveria Japoneze]]+[1]!Table98[[#This Row],[Shtesa të Qeverisë ]]</f>
        <v>93500</v>
      </c>
      <c r="H6" s="34">
        <v>81219.67</v>
      </c>
      <c r="I6" s="33">
        <f t="shared" si="1"/>
        <v>0.86865957219251333</v>
      </c>
      <c r="J6" s="32">
        <f t="shared" ref="J6:J9" si="3">D6-H6</f>
        <v>30403.210000000006</v>
      </c>
      <c r="K6" s="35">
        <f t="shared" si="2"/>
        <v>37.433308950898237</v>
      </c>
    </row>
    <row r="7" spans="1:11" x14ac:dyDescent="0.25">
      <c r="A7" s="29" t="s">
        <v>67</v>
      </c>
      <c r="B7" s="31">
        <v>143000</v>
      </c>
      <c r="C7" s="31">
        <v>193520</v>
      </c>
      <c r="D7" s="32">
        <v>193519.48</v>
      </c>
      <c r="E7" s="33">
        <f t="shared" si="0"/>
        <v>0.99999731293923111</v>
      </c>
      <c r="F7" s="31">
        <v>113000</v>
      </c>
      <c r="G7" s="42">
        <f>[1]!Table98[[#This Row],[Ndarjet Buxhetore Nr: 08/L-260]]+[1]!Table98[[#This Row],[Bartja e Bilancit të pashpenzuar]]+[1]!Table98[[#This Row],[49 - EU - Unioni Evropian]]+[1]!Table98[[#This Row],[Grante të mbetura]]+[1]!Table98[[#This Row],[59 - Qeveria Japoneze]]+[1]!Table98[[#This Row],[Shtesa të Qeverisë ]]</f>
        <v>372795.06</v>
      </c>
      <c r="H7" s="34">
        <v>370958.48</v>
      </c>
      <c r="I7" s="33">
        <f t="shared" si="1"/>
        <v>0.99507348622055236</v>
      </c>
      <c r="J7" s="32">
        <f t="shared" si="3"/>
        <v>-177438.99999999997</v>
      </c>
      <c r="K7" s="35">
        <f t="shared" si="2"/>
        <v>-47.832576842562005</v>
      </c>
    </row>
    <row r="8" spans="1:11" x14ac:dyDescent="0.25">
      <c r="A8" s="29" t="s">
        <v>68</v>
      </c>
      <c r="B8" s="30">
        <v>605415</v>
      </c>
      <c r="C8" s="31">
        <v>1295254.03</v>
      </c>
      <c r="D8" s="32">
        <v>838345.28</v>
      </c>
      <c r="E8" s="33">
        <f t="shared" si="0"/>
        <v>0.64724390782246788</v>
      </c>
      <c r="F8" s="31">
        <v>543006</v>
      </c>
      <c r="G8" s="42">
        <f>[1]!Table98[[#This Row],[Ndarjet Buxhetore Nr: 08/L-260]]+[1]!Table98[[#This Row],[Bartja e Bilancit të pashpenzuar]]+[1]!Table98[[#This Row],[49 - EU - Unioni Evropian]]+[1]!Table98[[#This Row],[Grante të mbetura]]+[1]!Table98[[#This Row],[59 - Qeveria Japoneze]]+[1]!Table98[[#This Row],[Shtesa të Qeverisë ]]</f>
        <v>793982.63000000012</v>
      </c>
      <c r="H8" s="34">
        <v>470563.19</v>
      </c>
      <c r="I8" s="33">
        <f t="shared" si="1"/>
        <v>0.59266181931461137</v>
      </c>
      <c r="J8" s="32">
        <f t="shared" si="3"/>
        <v>367782.09</v>
      </c>
      <c r="K8" s="35">
        <f t="shared" si="2"/>
        <v>78.157853783675677</v>
      </c>
    </row>
    <row r="9" spans="1:11" x14ac:dyDescent="0.25">
      <c r="A9" s="28" t="s">
        <v>69</v>
      </c>
      <c r="B9" s="36">
        <f>SUM(B4:B8)</f>
        <v>3615457</v>
      </c>
      <c r="C9" s="36">
        <f>SUM(C4:C8)</f>
        <v>4984585.91</v>
      </c>
      <c r="D9" s="37">
        <f>SUM(D4:D8)</f>
        <v>4362901.7799999993</v>
      </c>
      <c r="E9" s="38">
        <f t="shared" si="0"/>
        <v>0.87527868087240956</v>
      </c>
      <c r="F9" s="36">
        <v>3349278</v>
      </c>
      <c r="G9" s="36">
        <f>SUM(G4:G8)</f>
        <v>4010573.67</v>
      </c>
      <c r="H9" s="36">
        <f>SUM(H4:H8)</f>
        <v>3583676.94</v>
      </c>
      <c r="I9" s="38">
        <f t="shared" si="1"/>
        <v>0.89355719028594727</v>
      </c>
      <c r="J9" s="37">
        <f t="shared" si="3"/>
        <v>779224.83999999939</v>
      </c>
      <c r="K9" s="39">
        <f>D9/H9*100-100</f>
        <v>21.743724477575242</v>
      </c>
    </row>
  </sheetData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H18" sqref="H18"/>
    </sheetView>
  </sheetViews>
  <sheetFormatPr defaultRowHeight="15" x14ac:dyDescent="0.25"/>
  <cols>
    <col min="1" max="1" width="26.28515625" customWidth="1"/>
    <col min="2" max="2" width="13.7109375" customWidth="1"/>
    <col min="3" max="3" width="12.5703125" bestFit="1" customWidth="1"/>
    <col min="4" max="4" width="11" bestFit="1" customWidth="1"/>
    <col min="5" max="5" width="11.7109375" bestFit="1" customWidth="1"/>
    <col min="6" max="6" width="9" bestFit="1" customWidth="1"/>
  </cols>
  <sheetData>
    <row r="1" spans="1:6" x14ac:dyDescent="0.25">
      <c r="B1" s="16" t="s">
        <v>100</v>
      </c>
    </row>
    <row r="3" spans="1:6" ht="75" x14ac:dyDescent="0.25">
      <c r="A3" s="57" t="s">
        <v>6</v>
      </c>
      <c r="B3" s="57" t="s">
        <v>86</v>
      </c>
      <c r="C3" s="57" t="s">
        <v>8</v>
      </c>
      <c r="D3" s="57" t="s">
        <v>87</v>
      </c>
      <c r="E3" s="57" t="s">
        <v>88</v>
      </c>
      <c r="F3" s="57" t="s">
        <v>89</v>
      </c>
    </row>
    <row r="4" spans="1:6" x14ac:dyDescent="0.25">
      <c r="A4" s="58" t="s">
        <v>90</v>
      </c>
      <c r="B4" s="59">
        <v>3420701.44</v>
      </c>
      <c r="C4" s="67">
        <v>3291049.65</v>
      </c>
      <c r="D4" s="61">
        <v>75339.41</v>
      </c>
      <c r="E4" s="61">
        <f>B4-C4-D4</f>
        <v>54312.380000000034</v>
      </c>
      <c r="F4" s="61">
        <f>C4/B4*100</f>
        <v>96.209789358290209</v>
      </c>
    </row>
    <row r="5" spans="1:6" x14ac:dyDescent="0.25">
      <c r="A5" s="58" t="s">
        <v>91</v>
      </c>
      <c r="B5" s="61">
        <v>1146193.72</v>
      </c>
      <c r="C5" s="62">
        <v>707343.26</v>
      </c>
      <c r="D5" s="61">
        <v>260997.43</v>
      </c>
      <c r="E5" s="61">
        <f>B5-C5-D5</f>
        <v>177853.02999999997</v>
      </c>
      <c r="F5" s="61">
        <f t="shared" ref="F5:F12" si="0">C5/B5*100</f>
        <v>61.712365689806781</v>
      </c>
    </row>
    <row r="6" spans="1:6" ht="13.9" customHeight="1" x14ac:dyDescent="0.25">
      <c r="A6" s="58" t="s">
        <v>92</v>
      </c>
      <c r="B6" s="59">
        <v>30</v>
      </c>
      <c r="C6" s="59">
        <v>0</v>
      </c>
      <c r="D6" s="59">
        <v>0</v>
      </c>
      <c r="E6" s="61">
        <f t="shared" ref="E6:E12" si="1">B6-C6-D6</f>
        <v>30</v>
      </c>
      <c r="F6" s="61">
        <f t="shared" si="0"/>
        <v>0</v>
      </c>
    </row>
    <row r="7" spans="1:6" x14ac:dyDescent="0.25">
      <c r="A7" s="58" t="s">
        <v>93</v>
      </c>
      <c r="B7" s="59">
        <v>170771.67</v>
      </c>
      <c r="C7" s="62">
        <v>151656.91</v>
      </c>
      <c r="D7" s="61">
        <v>15387.33</v>
      </c>
      <c r="E7" s="61">
        <f t="shared" si="1"/>
        <v>3727.4300000000094</v>
      </c>
      <c r="F7" s="61">
        <f>C7/B7*100</f>
        <v>88.8068319528643</v>
      </c>
    </row>
    <row r="8" spans="1:6" x14ac:dyDescent="0.25">
      <c r="A8" s="58" t="s">
        <v>94</v>
      </c>
      <c r="B8" s="63">
        <v>234029.45</v>
      </c>
      <c r="C8" s="62">
        <v>203033.81</v>
      </c>
      <c r="D8" s="61">
        <v>999.42</v>
      </c>
      <c r="E8" s="61">
        <f t="shared" si="1"/>
        <v>29996.220000000016</v>
      </c>
      <c r="F8" s="61">
        <f>C8/B8*100</f>
        <v>86.755666861585141</v>
      </c>
    </row>
    <row r="9" spans="1:6" x14ac:dyDescent="0.25">
      <c r="A9" s="58" t="s">
        <v>95</v>
      </c>
      <c r="B9" s="64">
        <v>8775.9500000000007</v>
      </c>
      <c r="C9" s="62">
        <v>8775.9500000000007</v>
      </c>
      <c r="D9" s="65">
        <v>0</v>
      </c>
      <c r="E9" s="61">
        <f t="shared" si="1"/>
        <v>0</v>
      </c>
      <c r="F9" s="61">
        <f>C9/B9*100</f>
        <v>100</v>
      </c>
    </row>
    <row r="10" spans="1:6" x14ac:dyDescent="0.25">
      <c r="A10" s="58" t="s">
        <v>96</v>
      </c>
      <c r="B10" s="59">
        <v>0.26</v>
      </c>
      <c r="C10" s="59">
        <v>0</v>
      </c>
      <c r="D10" s="59">
        <v>0</v>
      </c>
      <c r="E10" s="61">
        <f t="shared" si="1"/>
        <v>0.26</v>
      </c>
      <c r="F10" s="61">
        <f t="shared" si="0"/>
        <v>0</v>
      </c>
    </row>
    <row r="11" spans="1:6" x14ac:dyDescent="0.25">
      <c r="A11" s="58" t="s">
        <v>97</v>
      </c>
      <c r="B11" s="59">
        <v>83.42</v>
      </c>
      <c r="C11" s="59">
        <v>0</v>
      </c>
      <c r="D11" s="59">
        <v>0</v>
      </c>
      <c r="E11" s="61">
        <f t="shared" si="1"/>
        <v>83.42</v>
      </c>
      <c r="F11" s="61">
        <f t="shared" si="0"/>
        <v>0</v>
      </c>
    </row>
    <row r="12" spans="1:6" x14ac:dyDescent="0.25">
      <c r="A12" s="58" t="s">
        <v>99</v>
      </c>
      <c r="B12" s="59">
        <v>4000</v>
      </c>
      <c r="C12" s="59">
        <v>1042.2</v>
      </c>
      <c r="D12" s="59">
        <v>2657.8</v>
      </c>
      <c r="E12" s="61">
        <f t="shared" si="1"/>
        <v>300</v>
      </c>
      <c r="F12" s="61">
        <f t="shared" si="0"/>
        <v>26.055</v>
      </c>
    </row>
    <row r="13" spans="1:6" x14ac:dyDescent="0.25">
      <c r="A13" s="58" t="s">
        <v>98</v>
      </c>
      <c r="B13" s="66">
        <f>SUM(B4:B12)</f>
        <v>4984585.91</v>
      </c>
      <c r="C13" s="66">
        <f t="shared" ref="C13:E13" si="2">SUM(C4:C12)</f>
        <v>4362901.78</v>
      </c>
      <c r="D13" s="66">
        <f t="shared" si="2"/>
        <v>355381.38999999996</v>
      </c>
      <c r="E13" s="66">
        <f t="shared" si="2"/>
        <v>266302.74000000005</v>
      </c>
      <c r="F13" s="66">
        <f>C13/B13*100</f>
        <v>87.527868087240975</v>
      </c>
    </row>
    <row r="15" spans="1:6" x14ac:dyDescent="0.25">
      <c r="E15" s="5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H21" sqref="H21"/>
    </sheetView>
  </sheetViews>
  <sheetFormatPr defaultRowHeight="15" x14ac:dyDescent="0.25"/>
  <cols>
    <col min="2" max="2" width="41.140625" customWidth="1"/>
    <col min="3" max="3" width="11.7109375" bestFit="1" customWidth="1"/>
    <col min="4" max="4" width="13.140625" bestFit="1" customWidth="1"/>
    <col min="5" max="5" width="10.7109375" bestFit="1" customWidth="1"/>
    <col min="6" max="6" width="9.42578125" customWidth="1"/>
    <col min="11" max="11" width="38.28515625" customWidth="1"/>
    <col min="12" max="12" width="13.140625" bestFit="1" customWidth="1"/>
    <col min="15" max="15" width="36.85546875" customWidth="1"/>
    <col min="16" max="16" width="14.42578125" customWidth="1"/>
  </cols>
  <sheetData>
    <row r="1" spans="1:6" ht="15.75" x14ac:dyDescent="0.25">
      <c r="B1" s="68" t="s">
        <v>101</v>
      </c>
    </row>
    <row r="3" spans="1:6" ht="43.15" customHeight="1" x14ac:dyDescent="0.25">
      <c r="A3" s="69" t="s">
        <v>102</v>
      </c>
      <c r="B3" s="69" t="s">
        <v>6</v>
      </c>
      <c r="C3" s="70" t="s">
        <v>117</v>
      </c>
      <c r="D3" s="70" t="s">
        <v>118</v>
      </c>
      <c r="E3" s="70" t="s">
        <v>110</v>
      </c>
      <c r="F3" s="70" t="s">
        <v>111</v>
      </c>
    </row>
    <row r="4" spans="1:6" ht="15.75" thickBot="1" x14ac:dyDescent="0.3">
      <c r="A4" s="71">
        <v>1</v>
      </c>
      <c r="B4" s="69" t="s">
        <v>64</v>
      </c>
      <c r="C4" s="70"/>
      <c r="D4" s="70"/>
      <c r="E4" s="70"/>
      <c r="F4" s="69"/>
    </row>
    <row r="5" spans="1:6" ht="16.5" thickTop="1" thickBot="1" x14ac:dyDescent="0.3">
      <c r="A5" s="71">
        <v>11111</v>
      </c>
      <c r="B5" s="69" t="s">
        <v>103</v>
      </c>
      <c r="C5" s="76">
        <v>1843942.65</v>
      </c>
      <c r="D5" s="73">
        <v>1608248.34</v>
      </c>
      <c r="E5" s="76">
        <f>C5-D5</f>
        <v>235694.30999999982</v>
      </c>
      <c r="F5" s="77">
        <f>C5/D5*100-100</f>
        <v>14.655342967740921</v>
      </c>
    </row>
    <row r="6" spans="1:6" ht="16.5" thickTop="1" thickBot="1" x14ac:dyDescent="0.3">
      <c r="A6" s="71">
        <v>11121</v>
      </c>
      <c r="B6" s="69" t="s">
        <v>112</v>
      </c>
      <c r="C6" s="76">
        <v>123765.43</v>
      </c>
      <c r="D6" s="73">
        <v>108896.32000000001</v>
      </c>
      <c r="E6" s="76">
        <f t="shared" ref="E6:E15" si="0">C6-D6</f>
        <v>14869.109999999986</v>
      </c>
      <c r="F6" s="77">
        <f t="shared" ref="F6:F16" si="1">C6/D6*100-100</f>
        <v>13.654373260730935</v>
      </c>
    </row>
    <row r="7" spans="1:6" ht="16.5" thickTop="1" thickBot="1" x14ac:dyDescent="0.3">
      <c r="A7" s="71">
        <v>11131</v>
      </c>
      <c r="B7" s="69" t="s">
        <v>104</v>
      </c>
      <c r="C7" s="76">
        <v>110115.84</v>
      </c>
      <c r="D7" s="73">
        <v>95491.11</v>
      </c>
      <c r="E7" s="76">
        <f t="shared" si="0"/>
        <v>14624.729999999996</v>
      </c>
      <c r="F7" s="77">
        <f t="shared" si="1"/>
        <v>15.31527908723649</v>
      </c>
    </row>
    <row r="8" spans="1:6" ht="16.5" thickTop="1" thickBot="1" x14ac:dyDescent="0.3">
      <c r="A8" s="71">
        <v>11211</v>
      </c>
      <c r="B8" s="69" t="s">
        <v>107</v>
      </c>
      <c r="C8" s="76">
        <v>89535.59</v>
      </c>
      <c r="D8" s="73">
        <v>72559.149999999994</v>
      </c>
      <c r="E8" s="76">
        <f t="shared" si="0"/>
        <v>16976.440000000002</v>
      </c>
      <c r="F8" s="77">
        <f t="shared" si="1"/>
        <v>23.396690837750995</v>
      </c>
    </row>
    <row r="9" spans="1:6" ht="16.5" thickTop="1" thickBot="1" x14ac:dyDescent="0.3">
      <c r="A9" s="71">
        <v>11311</v>
      </c>
      <c r="B9" s="69" t="s">
        <v>108</v>
      </c>
      <c r="C9" s="76">
        <v>110115.84</v>
      </c>
      <c r="D9" s="73">
        <v>95491.11</v>
      </c>
      <c r="E9" s="76">
        <f t="shared" si="0"/>
        <v>14624.729999999996</v>
      </c>
      <c r="F9" s="77">
        <f t="shared" si="1"/>
        <v>15.31527908723649</v>
      </c>
    </row>
    <row r="10" spans="1:6" ht="16.5" thickTop="1" thickBot="1" x14ac:dyDescent="0.3">
      <c r="A10" s="71">
        <v>11411</v>
      </c>
      <c r="B10" s="69" t="s">
        <v>109</v>
      </c>
      <c r="C10" s="76">
        <v>19504.98</v>
      </c>
      <c r="D10" s="73">
        <v>22634.84</v>
      </c>
      <c r="E10" s="76">
        <f t="shared" si="0"/>
        <v>-3129.8600000000006</v>
      </c>
      <c r="F10" s="77">
        <f>C10/D10*100-100</f>
        <v>-13.827621489703489</v>
      </c>
    </row>
    <row r="11" spans="1:6" ht="16.5" thickTop="1" thickBot="1" x14ac:dyDescent="0.3">
      <c r="A11" s="71">
        <v>11416</v>
      </c>
      <c r="B11" s="69" t="s">
        <v>113</v>
      </c>
      <c r="C11" s="76">
        <v>1492.99</v>
      </c>
      <c r="D11" s="76">
        <v>0</v>
      </c>
      <c r="E11" s="76">
        <f t="shared" si="0"/>
        <v>1492.99</v>
      </c>
      <c r="F11" s="77" t="e">
        <f>C11/D11*100-100</f>
        <v>#DIV/0!</v>
      </c>
    </row>
    <row r="12" spans="1:6" ht="16.5" thickTop="1" thickBot="1" x14ac:dyDescent="0.3">
      <c r="A12" s="71">
        <v>11151</v>
      </c>
      <c r="B12" s="69" t="s">
        <v>105</v>
      </c>
      <c r="C12" s="76">
        <v>4062.63</v>
      </c>
      <c r="D12" s="73">
        <v>3393.96</v>
      </c>
      <c r="E12" s="76">
        <f t="shared" si="0"/>
        <v>668.67000000000007</v>
      </c>
      <c r="F12" s="77">
        <f t="shared" si="1"/>
        <v>19.701764310716683</v>
      </c>
    </row>
    <row r="13" spans="1:6" ht="16.5" thickTop="1" thickBot="1" x14ac:dyDescent="0.3">
      <c r="A13" s="71">
        <v>11152</v>
      </c>
      <c r="B13" s="69" t="s">
        <v>106</v>
      </c>
      <c r="C13" s="76">
        <v>1354.1</v>
      </c>
      <c r="D13" s="73">
        <v>1261.3499999999999</v>
      </c>
      <c r="E13" s="76">
        <f t="shared" si="0"/>
        <v>92.75</v>
      </c>
      <c r="F13" s="77">
        <f t="shared" si="1"/>
        <v>7.3532326475601621</v>
      </c>
    </row>
    <row r="14" spans="1:6" ht="31.5" thickTop="1" thickBot="1" x14ac:dyDescent="0.3">
      <c r="A14" s="71">
        <v>11431</v>
      </c>
      <c r="B14" s="75" t="s">
        <v>114</v>
      </c>
      <c r="C14" s="76">
        <v>29615.39</v>
      </c>
      <c r="D14" s="73">
        <v>18280.16</v>
      </c>
      <c r="E14" s="76">
        <f t="shared" si="0"/>
        <v>11335.23</v>
      </c>
      <c r="F14" s="77">
        <f t="shared" si="1"/>
        <v>62.008374106134738</v>
      </c>
    </row>
    <row r="15" spans="1:6" ht="15.75" thickTop="1" x14ac:dyDescent="0.25">
      <c r="A15" s="71">
        <v>11900</v>
      </c>
      <c r="B15" s="69" t="s">
        <v>115</v>
      </c>
      <c r="C15" s="76">
        <v>0</v>
      </c>
      <c r="D15" s="76">
        <v>114885.08</v>
      </c>
      <c r="E15" s="76">
        <f t="shared" si="0"/>
        <v>-114885.08</v>
      </c>
      <c r="F15" s="77">
        <f t="shared" si="1"/>
        <v>-100</v>
      </c>
    </row>
    <row r="16" spans="1:6" x14ac:dyDescent="0.25">
      <c r="A16" s="69"/>
      <c r="B16" s="69" t="s">
        <v>116</v>
      </c>
      <c r="C16" s="72">
        <f>SUM(C5:C15)</f>
        <v>2333505.44</v>
      </c>
      <c r="D16" s="72">
        <f>SUM(D5:D15)</f>
        <v>2141141.4200000004</v>
      </c>
      <c r="E16" s="72">
        <f>C16-D16</f>
        <v>192364.01999999955</v>
      </c>
      <c r="F16" s="74">
        <f t="shared" si="1"/>
        <v>8.9841809701668183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27" workbookViewId="0">
      <selection activeCell="A3" sqref="A3:F52"/>
    </sheetView>
  </sheetViews>
  <sheetFormatPr defaultRowHeight="15" x14ac:dyDescent="0.25"/>
  <cols>
    <col min="2" max="2" width="46.7109375" customWidth="1"/>
    <col min="3" max="3" width="12.85546875" customWidth="1"/>
    <col min="4" max="4" width="12.7109375" style="81" customWidth="1"/>
    <col min="5" max="5" width="10.85546875" customWidth="1"/>
    <col min="10" max="10" width="16.28515625" customWidth="1"/>
    <col min="13" max="13" width="44.42578125" bestFit="1" customWidth="1"/>
    <col min="14" max="14" width="11.42578125" bestFit="1" customWidth="1"/>
  </cols>
  <sheetData>
    <row r="1" spans="1:6" ht="15.75" x14ac:dyDescent="0.25">
      <c r="B1" s="68" t="s">
        <v>119</v>
      </c>
    </row>
    <row r="3" spans="1:6" ht="45.75" thickBot="1" x14ac:dyDescent="0.3">
      <c r="A3" s="78">
        <v>2</v>
      </c>
      <c r="B3" s="79" t="s">
        <v>120</v>
      </c>
      <c r="C3" s="26" t="s">
        <v>117</v>
      </c>
      <c r="D3" s="26" t="s">
        <v>118</v>
      </c>
      <c r="E3" s="21" t="s">
        <v>110</v>
      </c>
      <c r="F3" s="21" t="s">
        <v>111</v>
      </c>
    </row>
    <row r="4" spans="1:6" ht="31.5" thickTop="1" thickBot="1" x14ac:dyDescent="0.3">
      <c r="A4" s="23">
        <v>13130</v>
      </c>
      <c r="B4" s="79" t="s">
        <v>151</v>
      </c>
      <c r="C4" s="27">
        <v>32932.559999999998</v>
      </c>
      <c r="D4" s="82">
        <v>27516.6</v>
      </c>
      <c r="E4" s="24">
        <f>C4-D4</f>
        <v>5415.9599999999991</v>
      </c>
      <c r="F4" s="80">
        <f>C4/D4*100-100</f>
        <v>19.682518915854416</v>
      </c>
    </row>
    <row r="5" spans="1:6" ht="15.75" thickTop="1" x14ac:dyDescent="0.25">
      <c r="A5" s="23">
        <v>13140</v>
      </c>
      <c r="B5" s="79" t="s">
        <v>121</v>
      </c>
      <c r="C5" s="27">
        <v>2995</v>
      </c>
      <c r="D5" s="27">
        <v>948</v>
      </c>
      <c r="E5" s="24">
        <f t="shared" ref="E5:E52" si="0">C5-D5</f>
        <v>2047</v>
      </c>
      <c r="F5" s="80">
        <f t="shared" ref="F5:F52" si="1">C5/D5*100-100</f>
        <v>215.92827004219413</v>
      </c>
    </row>
    <row r="6" spans="1:6" ht="16.149999999999999" customHeight="1" x14ac:dyDescent="0.25">
      <c r="A6" s="23">
        <v>13141</v>
      </c>
      <c r="B6" s="78" t="s">
        <v>122</v>
      </c>
      <c r="C6" s="27">
        <v>1812.35</v>
      </c>
      <c r="D6" s="27">
        <v>2229.4</v>
      </c>
      <c r="E6" s="24">
        <f t="shared" si="0"/>
        <v>-417.05000000000018</v>
      </c>
      <c r="F6" s="80">
        <f t="shared" si="1"/>
        <v>-18.706826948954884</v>
      </c>
    </row>
    <row r="7" spans="1:6" x14ac:dyDescent="0.25">
      <c r="A7" s="23">
        <v>13142</v>
      </c>
      <c r="B7" s="78" t="s">
        <v>152</v>
      </c>
      <c r="C7" s="27">
        <v>5855.4</v>
      </c>
      <c r="D7" s="27">
        <v>9128</v>
      </c>
      <c r="E7" s="24">
        <f t="shared" si="0"/>
        <v>-3272.6000000000004</v>
      </c>
      <c r="F7" s="80">
        <f t="shared" si="1"/>
        <v>-35.852322524101666</v>
      </c>
    </row>
    <row r="8" spans="1:6" x14ac:dyDescent="0.25">
      <c r="A8" s="23">
        <v>13143</v>
      </c>
      <c r="B8" s="78" t="s">
        <v>153</v>
      </c>
      <c r="C8" s="27">
        <v>0</v>
      </c>
      <c r="D8" s="27">
        <v>0</v>
      </c>
      <c r="E8" s="24">
        <f t="shared" si="0"/>
        <v>0</v>
      </c>
      <c r="F8" s="80" t="e">
        <f t="shared" si="1"/>
        <v>#DIV/0!</v>
      </c>
    </row>
    <row r="9" spans="1:6" x14ac:dyDescent="0.25">
      <c r="A9" s="23">
        <v>13310</v>
      </c>
      <c r="B9" s="78" t="s">
        <v>123</v>
      </c>
      <c r="C9" s="27">
        <v>2071.86</v>
      </c>
      <c r="D9" s="27">
        <v>2715.3</v>
      </c>
      <c r="E9" s="24">
        <f t="shared" si="0"/>
        <v>-643.44000000000005</v>
      </c>
      <c r="F9" s="80">
        <f t="shared" si="1"/>
        <v>-23.696829079659707</v>
      </c>
    </row>
    <row r="10" spans="1:6" x14ac:dyDescent="0.25">
      <c r="A10" s="23">
        <v>13320</v>
      </c>
      <c r="B10" s="78" t="s">
        <v>124</v>
      </c>
      <c r="C10" s="27">
        <v>11816.85</v>
      </c>
      <c r="D10" s="27">
        <v>11701.69</v>
      </c>
      <c r="E10" s="24">
        <f t="shared" si="0"/>
        <v>115.15999999999985</v>
      </c>
      <c r="F10" s="80">
        <f t="shared" si="1"/>
        <v>0.98413135196710755</v>
      </c>
    </row>
    <row r="11" spans="1:6" x14ac:dyDescent="0.25">
      <c r="A11" s="23">
        <v>13330</v>
      </c>
      <c r="B11" s="78" t="s">
        <v>125</v>
      </c>
      <c r="C11" s="27">
        <v>1969</v>
      </c>
      <c r="D11" s="27">
        <v>2233.39</v>
      </c>
      <c r="E11" s="24">
        <f t="shared" si="0"/>
        <v>-264.38999999999987</v>
      </c>
      <c r="F11" s="80">
        <f t="shared" si="1"/>
        <v>-11.838057840323444</v>
      </c>
    </row>
    <row r="12" spans="1:6" x14ac:dyDescent="0.25">
      <c r="A12" s="23">
        <v>13410</v>
      </c>
      <c r="B12" s="78" t="s">
        <v>154</v>
      </c>
      <c r="C12" s="27">
        <v>9790</v>
      </c>
      <c r="D12" s="27">
        <v>7877</v>
      </c>
      <c r="E12" s="24">
        <f t="shared" si="0"/>
        <v>1913</v>
      </c>
      <c r="F12" s="80">
        <f t="shared" si="1"/>
        <v>24.285895645550326</v>
      </c>
    </row>
    <row r="13" spans="1:6" x14ac:dyDescent="0.25">
      <c r="A13" s="23">
        <v>13430</v>
      </c>
      <c r="B13" s="78" t="s">
        <v>126</v>
      </c>
      <c r="C13" s="27">
        <v>57831.63</v>
      </c>
      <c r="D13" s="27">
        <v>21849.02</v>
      </c>
      <c r="E13" s="24">
        <f t="shared" si="0"/>
        <v>35982.61</v>
      </c>
      <c r="F13" s="80">
        <f t="shared" si="1"/>
        <v>164.68752374248362</v>
      </c>
    </row>
    <row r="14" spans="1:6" x14ac:dyDescent="0.25">
      <c r="A14" s="23">
        <v>13440</v>
      </c>
      <c r="B14" s="79" t="s">
        <v>127</v>
      </c>
      <c r="C14" s="27">
        <v>37933.51</v>
      </c>
      <c r="D14" s="27">
        <v>16448.14</v>
      </c>
      <c r="E14" s="24">
        <f t="shared" si="0"/>
        <v>21485.370000000003</v>
      </c>
      <c r="F14" s="80">
        <f t="shared" si="1"/>
        <v>130.62492172367212</v>
      </c>
    </row>
    <row r="15" spans="1:6" ht="33.6" customHeight="1" x14ac:dyDescent="0.25">
      <c r="A15" s="23">
        <v>13445</v>
      </c>
      <c r="B15" s="79" t="s">
        <v>155</v>
      </c>
      <c r="C15" s="27">
        <v>250</v>
      </c>
      <c r="D15" s="27">
        <v>285.10000000000002</v>
      </c>
      <c r="E15" s="24">
        <f t="shared" si="0"/>
        <v>-35.100000000000023</v>
      </c>
      <c r="F15" s="80">
        <f t="shared" si="1"/>
        <v>-12.31146965976852</v>
      </c>
    </row>
    <row r="16" spans="1:6" x14ac:dyDescent="0.25">
      <c r="A16" s="23">
        <v>13450</v>
      </c>
      <c r="B16" s="79" t="s">
        <v>128</v>
      </c>
      <c r="C16" s="27">
        <v>198.36</v>
      </c>
      <c r="D16" s="27">
        <v>1557</v>
      </c>
      <c r="E16" s="24">
        <f t="shared" si="0"/>
        <v>-1358.6399999999999</v>
      </c>
      <c r="F16" s="80">
        <f t="shared" si="1"/>
        <v>-87.260115606936409</v>
      </c>
    </row>
    <row r="17" spans="1:6" x14ac:dyDescent="0.25">
      <c r="A17" s="23">
        <v>13460</v>
      </c>
      <c r="B17" s="78" t="s">
        <v>156</v>
      </c>
      <c r="C17" s="27">
        <v>69437.69</v>
      </c>
      <c r="D17" s="27">
        <v>24128.98</v>
      </c>
      <c r="E17" s="24">
        <f t="shared" si="0"/>
        <v>45308.710000000006</v>
      </c>
      <c r="F17" s="80">
        <f t="shared" si="1"/>
        <v>187.77714598793654</v>
      </c>
    </row>
    <row r="18" spans="1:6" x14ac:dyDescent="0.25">
      <c r="A18" s="23">
        <v>13470</v>
      </c>
      <c r="B18" s="78" t="s">
        <v>129</v>
      </c>
      <c r="C18" s="27">
        <v>13570.02</v>
      </c>
      <c r="D18" s="27">
        <v>19160.87</v>
      </c>
      <c r="E18" s="24">
        <f t="shared" si="0"/>
        <v>-5590.8499999999985</v>
      </c>
      <c r="F18" s="80">
        <f t="shared" si="1"/>
        <v>-29.178476760188857</v>
      </c>
    </row>
    <row r="19" spans="1:6" x14ac:dyDescent="0.25">
      <c r="A19" s="23">
        <v>13480</v>
      </c>
      <c r="B19" s="78" t="s">
        <v>130</v>
      </c>
      <c r="C19" s="27">
        <v>2400.4499999999998</v>
      </c>
      <c r="D19" s="27">
        <v>2700.45</v>
      </c>
      <c r="E19" s="24">
        <f t="shared" si="0"/>
        <v>-300</v>
      </c>
      <c r="F19" s="80">
        <f t="shared" si="1"/>
        <v>-11.109259567849804</v>
      </c>
    </row>
    <row r="20" spans="1:6" x14ac:dyDescent="0.25">
      <c r="A20" s="23">
        <v>13501</v>
      </c>
      <c r="B20" s="78" t="s">
        <v>157</v>
      </c>
      <c r="C20" s="27">
        <v>2394</v>
      </c>
      <c r="D20" s="27">
        <v>1055</v>
      </c>
      <c r="E20" s="24">
        <f t="shared" si="0"/>
        <v>1339</v>
      </c>
      <c r="F20" s="80">
        <f t="shared" si="1"/>
        <v>126.91943127962085</v>
      </c>
    </row>
    <row r="21" spans="1:6" x14ac:dyDescent="0.25">
      <c r="A21" s="23">
        <v>13503</v>
      </c>
      <c r="B21" s="78" t="s">
        <v>131</v>
      </c>
      <c r="C21" s="27">
        <v>32304.79</v>
      </c>
      <c r="D21" s="27">
        <v>7313.95</v>
      </c>
      <c r="E21" s="24">
        <f t="shared" si="0"/>
        <v>24990.84</v>
      </c>
      <c r="F21" s="80">
        <f t="shared" si="1"/>
        <v>341.68732353926401</v>
      </c>
    </row>
    <row r="22" spans="1:6" x14ac:dyDescent="0.25">
      <c r="A22" s="23">
        <v>13504</v>
      </c>
      <c r="B22" s="78" t="s">
        <v>158</v>
      </c>
      <c r="C22" s="27">
        <v>10708.97</v>
      </c>
      <c r="D22" s="27">
        <v>0</v>
      </c>
      <c r="E22" s="24">
        <f t="shared" si="0"/>
        <v>10708.97</v>
      </c>
      <c r="F22" s="80" t="e">
        <f t="shared" si="1"/>
        <v>#DIV/0!</v>
      </c>
    </row>
    <row r="23" spans="1:6" x14ac:dyDescent="0.25">
      <c r="A23" s="23">
        <v>13505</v>
      </c>
      <c r="B23" s="78" t="s">
        <v>159</v>
      </c>
      <c r="C23" s="27">
        <v>0</v>
      </c>
      <c r="D23" s="27">
        <v>5515</v>
      </c>
      <c r="E23" s="24">
        <f t="shared" si="0"/>
        <v>-5515</v>
      </c>
      <c r="F23" s="80">
        <f t="shared" si="1"/>
        <v>-100</v>
      </c>
    </row>
    <row r="24" spans="1:6" x14ac:dyDescent="0.25">
      <c r="A24" s="23">
        <v>13509</v>
      </c>
      <c r="B24" s="78" t="s">
        <v>160</v>
      </c>
      <c r="C24" s="27">
        <v>6937</v>
      </c>
      <c r="D24" s="27">
        <v>7759.45</v>
      </c>
      <c r="E24" s="24">
        <f t="shared" si="0"/>
        <v>-822.44999999999982</v>
      </c>
      <c r="F24" s="80">
        <f t="shared" si="1"/>
        <v>-10.599333715662837</v>
      </c>
    </row>
    <row r="25" spans="1:6" x14ac:dyDescent="0.25">
      <c r="A25" s="23">
        <v>13511</v>
      </c>
      <c r="B25" s="78" t="s">
        <v>169</v>
      </c>
      <c r="C25" s="27">
        <v>989.99</v>
      </c>
      <c r="D25" s="27">
        <v>0</v>
      </c>
      <c r="E25" s="24">
        <f t="shared" si="0"/>
        <v>989.99</v>
      </c>
      <c r="F25" s="80" t="e">
        <f t="shared" si="1"/>
        <v>#DIV/0!</v>
      </c>
    </row>
    <row r="26" spans="1:6" x14ac:dyDescent="0.25">
      <c r="A26" s="23">
        <v>13610</v>
      </c>
      <c r="B26" s="78" t="s">
        <v>132</v>
      </c>
      <c r="C26" s="27">
        <v>28699.8</v>
      </c>
      <c r="D26" s="27">
        <v>33052.29</v>
      </c>
      <c r="E26" s="24">
        <f t="shared" si="0"/>
        <v>-4352.4900000000016</v>
      </c>
      <c r="F26" s="80">
        <f t="shared" si="1"/>
        <v>-13.168497553422171</v>
      </c>
    </row>
    <row r="27" spans="1:6" x14ac:dyDescent="0.25">
      <c r="A27" s="23">
        <v>13620</v>
      </c>
      <c r="B27" s="78" t="s">
        <v>133</v>
      </c>
      <c r="C27" s="27">
        <v>32118.04</v>
      </c>
      <c r="D27" s="27">
        <v>25741.14</v>
      </c>
      <c r="E27" s="24">
        <f t="shared" si="0"/>
        <v>6376.9000000000015</v>
      </c>
      <c r="F27" s="80">
        <f t="shared" si="1"/>
        <v>24.773184093633787</v>
      </c>
    </row>
    <row r="28" spans="1:6" x14ac:dyDescent="0.25">
      <c r="A28" s="23">
        <v>13630</v>
      </c>
      <c r="B28" s="78" t="s">
        <v>134</v>
      </c>
      <c r="C28" s="27">
        <v>16780.73</v>
      </c>
      <c r="D28" s="27">
        <v>23096.28</v>
      </c>
      <c r="E28" s="24">
        <f t="shared" si="0"/>
        <v>-6315.5499999999993</v>
      </c>
      <c r="F28" s="80">
        <f t="shared" si="1"/>
        <v>-27.344446811347979</v>
      </c>
    </row>
    <row r="29" spans="1:6" x14ac:dyDescent="0.25">
      <c r="A29" s="23">
        <v>13640</v>
      </c>
      <c r="B29" s="78" t="s">
        <v>135</v>
      </c>
      <c r="C29" s="27">
        <v>9302.99</v>
      </c>
      <c r="D29" s="27">
        <v>9089.92</v>
      </c>
      <c r="E29" s="24">
        <f t="shared" si="0"/>
        <v>213.06999999999971</v>
      </c>
      <c r="F29" s="80">
        <f t="shared" si="1"/>
        <v>2.3440250299232588</v>
      </c>
    </row>
    <row r="30" spans="1:6" x14ac:dyDescent="0.25">
      <c r="A30" s="23">
        <v>13650</v>
      </c>
      <c r="B30" s="78" t="s">
        <v>136</v>
      </c>
      <c r="C30" s="27">
        <v>996</v>
      </c>
      <c r="D30" s="27">
        <v>0</v>
      </c>
      <c r="E30" s="24">
        <f t="shared" si="0"/>
        <v>996</v>
      </c>
      <c r="F30" s="80" t="e">
        <f t="shared" si="1"/>
        <v>#DIV/0!</v>
      </c>
    </row>
    <row r="31" spans="1:6" x14ac:dyDescent="0.25">
      <c r="A31" s="23">
        <v>13660</v>
      </c>
      <c r="B31" s="78" t="s">
        <v>161</v>
      </c>
      <c r="C31" s="27">
        <v>0</v>
      </c>
      <c r="D31" s="27">
        <v>120</v>
      </c>
      <c r="E31" s="24">
        <f t="shared" si="0"/>
        <v>-120</v>
      </c>
      <c r="F31" s="80">
        <f t="shared" si="1"/>
        <v>-100</v>
      </c>
    </row>
    <row r="32" spans="1:6" x14ac:dyDescent="0.25">
      <c r="A32" s="23">
        <v>13760</v>
      </c>
      <c r="B32" s="78" t="s">
        <v>137</v>
      </c>
      <c r="C32" s="27">
        <v>21782</v>
      </c>
      <c r="D32" s="27">
        <v>26119.5</v>
      </c>
      <c r="E32" s="24">
        <f t="shared" si="0"/>
        <v>-4337.5</v>
      </c>
      <c r="F32" s="80">
        <f t="shared" si="1"/>
        <v>-16.606366890637261</v>
      </c>
    </row>
    <row r="33" spans="1:9" x14ac:dyDescent="0.25">
      <c r="A33" s="23">
        <v>13780</v>
      </c>
      <c r="B33" s="78" t="s">
        <v>162</v>
      </c>
      <c r="C33" s="27">
        <v>23560.38</v>
      </c>
      <c r="D33" s="27">
        <v>22870.720000000001</v>
      </c>
      <c r="E33" s="24">
        <f t="shared" si="0"/>
        <v>689.65999999999985</v>
      </c>
      <c r="F33" s="80">
        <f t="shared" si="1"/>
        <v>3.015471310041832</v>
      </c>
    </row>
    <row r="34" spans="1:9" x14ac:dyDescent="0.25">
      <c r="A34" s="23">
        <v>13810</v>
      </c>
      <c r="B34" s="78" t="s">
        <v>138</v>
      </c>
      <c r="C34" s="27">
        <v>0</v>
      </c>
      <c r="D34" s="27">
        <v>7.52</v>
      </c>
      <c r="E34" s="24">
        <f t="shared" si="0"/>
        <v>-7.52</v>
      </c>
      <c r="F34" s="80">
        <f t="shared" si="1"/>
        <v>-100</v>
      </c>
    </row>
    <row r="35" spans="1:9" x14ac:dyDescent="0.25">
      <c r="A35" s="23">
        <v>13950</v>
      </c>
      <c r="B35" s="78" t="s">
        <v>139</v>
      </c>
      <c r="C35" s="27">
        <v>1244</v>
      </c>
      <c r="D35" s="27">
        <v>1260</v>
      </c>
      <c r="E35" s="24">
        <f t="shared" si="0"/>
        <v>-16</v>
      </c>
      <c r="F35" s="80">
        <f t="shared" si="1"/>
        <v>-1.2698412698412653</v>
      </c>
    </row>
    <row r="36" spans="1:9" x14ac:dyDescent="0.25">
      <c r="A36" s="23">
        <v>13951</v>
      </c>
      <c r="B36" s="78" t="s">
        <v>140</v>
      </c>
      <c r="C36" s="27">
        <v>4581.17</v>
      </c>
      <c r="D36" s="27">
        <v>3402.77</v>
      </c>
      <c r="E36" s="24">
        <f t="shared" si="0"/>
        <v>1178.4000000000001</v>
      </c>
      <c r="F36" s="80">
        <f t="shared" si="1"/>
        <v>34.630609767924369</v>
      </c>
    </row>
    <row r="37" spans="1:9" x14ac:dyDescent="0.25">
      <c r="A37" s="23">
        <v>14010</v>
      </c>
      <c r="B37" s="78" t="s">
        <v>141</v>
      </c>
      <c r="C37" s="27">
        <v>12323.75</v>
      </c>
      <c r="D37" s="27">
        <v>9053.4500000000007</v>
      </c>
      <c r="E37" s="24">
        <f t="shared" si="0"/>
        <v>3270.2999999999993</v>
      </c>
      <c r="F37" s="80">
        <f t="shared" si="1"/>
        <v>36.12214128315722</v>
      </c>
    </row>
    <row r="38" spans="1:9" x14ac:dyDescent="0.25">
      <c r="A38" s="23">
        <v>14022</v>
      </c>
      <c r="B38" s="78" t="s">
        <v>142</v>
      </c>
      <c r="C38" s="27">
        <v>5026</v>
      </c>
      <c r="D38" s="27">
        <v>8631.2000000000007</v>
      </c>
      <c r="E38" s="24">
        <f t="shared" si="0"/>
        <v>-3605.2000000000007</v>
      </c>
      <c r="F38" s="80">
        <f t="shared" si="1"/>
        <v>-41.769394753916032</v>
      </c>
    </row>
    <row r="39" spans="1:9" x14ac:dyDescent="0.25">
      <c r="A39" s="23">
        <v>14023</v>
      </c>
      <c r="B39" s="78" t="s">
        <v>143</v>
      </c>
      <c r="C39" s="27">
        <v>27377.32</v>
      </c>
      <c r="D39" s="27">
        <v>25346.15</v>
      </c>
      <c r="E39" s="24">
        <f t="shared" si="0"/>
        <v>2031.1699999999983</v>
      </c>
      <c r="F39" s="80">
        <f t="shared" si="1"/>
        <v>8.0137220051171454</v>
      </c>
    </row>
    <row r="40" spans="1:9" x14ac:dyDescent="0.25">
      <c r="A40" s="23">
        <v>14024</v>
      </c>
      <c r="B40" s="78" t="s">
        <v>163</v>
      </c>
      <c r="C40" s="27">
        <v>5520</v>
      </c>
      <c r="D40" s="27">
        <v>5660</v>
      </c>
      <c r="E40" s="24">
        <f t="shared" si="0"/>
        <v>-140</v>
      </c>
      <c r="F40" s="80">
        <f t="shared" si="1"/>
        <v>-2.4734982332155369</v>
      </c>
    </row>
    <row r="41" spans="1:9" x14ac:dyDescent="0.25">
      <c r="A41" s="23">
        <v>14030</v>
      </c>
      <c r="B41" s="78" t="s">
        <v>144</v>
      </c>
      <c r="C41" s="27">
        <v>5950.57</v>
      </c>
      <c r="D41" s="27">
        <v>6946</v>
      </c>
      <c r="E41" s="24">
        <f t="shared" si="0"/>
        <v>-995.43000000000029</v>
      </c>
      <c r="F41" s="80">
        <f t="shared" si="1"/>
        <v>-14.330981860063346</v>
      </c>
    </row>
    <row r="42" spans="1:9" x14ac:dyDescent="0.25">
      <c r="A42" s="23">
        <v>14032</v>
      </c>
      <c r="B42" s="78" t="s">
        <v>145</v>
      </c>
      <c r="C42" s="27">
        <v>99383.35</v>
      </c>
      <c r="D42" s="27">
        <v>80175.66</v>
      </c>
      <c r="E42" s="24">
        <f t="shared" si="0"/>
        <v>19207.690000000002</v>
      </c>
      <c r="F42" s="80">
        <f t="shared" si="1"/>
        <v>23.957008897712839</v>
      </c>
    </row>
    <row r="43" spans="1:9" x14ac:dyDescent="0.25">
      <c r="A43" s="23">
        <v>14050</v>
      </c>
      <c r="B43" s="78" t="s">
        <v>164</v>
      </c>
      <c r="C43" s="27">
        <v>0</v>
      </c>
      <c r="D43" s="27">
        <v>3200</v>
      </c>
      <c r="E43" s="24">
        <f t="shared" si="0"/>
        <v>-3200</v>
      </c>
      <c r="F43" s="80">
        <f t="shared" si="1"/>
        <v>-100</v>
      </c>
    </row>
    <row r="44" spans="1:9" x14ac:dyDescent="0.25">
      <c r="A44" s="23">
        <v>14130</v>
      </c>
      <c r="B44" s="78" t="s">
        <v>146</v>
      </c>
      <c r="C44" s="27">
        <v>27.15</v>
      </c>
      <c r="D44" s="27">
        <v>52.41</v>
      </c>
      <c r="E44" s="24">
        <f t="shared" si="0"/>
        <v>-25.259999999999998</v>
      </c>
      <c r="F44" s="80">
        <f t="shared" si="1"/>
        <v>-48.196908986834572</v>
      </c>
    </row>
    <row r="45" spans="1:9" x14ac:dyDescent="0.25">
      <c r="A45" s="23">
        <v>14140</v>
      </c>
      <c r="B45" s="78" t="s">
        <v>147</v>
      </c>
      <c r="C45" s="27">
        <v>0</v>
      </c>
      <c r="D45" s="27">
        <v>0</v>
      </c>
      <c r="E45" s="24">
        <f t="shared" si="0"/>
        <v>0</v>
      </c>
      <c r="F45" s="80" t="e">
        <f t="shared" si="1"/>
        <v>#DIV/0!</v>
      </c>
    </row>
    <row r="46" spans="1:9" x14ac:dyDescent="0.25">
      <c r="A46" s="23">
        <v>14160</v>
      </c>
      <c r="B46" s="78" t="s">
        <v>148</v>
      </c>
      <c r="C46" s="27">
        <v>0</v>
      </c>
      <c r="D46" s="27">
        <v>205.81</v>
      </c>
      <c r="E46" s="24">
        <f t="shared" si="0"/>
        <v>-205.81</v>
      </c>
      <c r="F46" s="80">
        <f t="shared" si="1"/>
        <v>-100</v>
      </c>
      <c r="I46" s="54"/>
    </row>
    <row r="47" spans="1:9" x14ac:dyDescent="0.25">
      <c r="A47" s="23">
        <v>14220</v>
      </c>
      <c r="B47" s="78" t="s">
        <v>149</v>
      </c>
      <c r="C47" s="27">
        <v>1100</v>
      </c>
      <c r="D47" s="27">
        <v>495</v>
      </c>
      <c r="E47" s="24">
        <f t="shared" si="0"/>
        <v>605</v>
      </c>
      <c r="F47" s="80">
        <f t="shared" si="1"/>
        <v>122.22222222222223</v>
      </c>
    </row>
    <row r="48" spans="1:9" x14ac:dyDescent="0.25">
      <c r="A48" s="23">
        <v>14310</v>
      </c>
      <c r="B48" s="78" t="s">
        <v>165</v>
      </c>
      <c r="C48" s="27">
        <v>34945.83</v>
      </c>
      <c r="D48" s="27">
        <v>24135.27</v>
      </c>
      <c r="E48" s="24">
        <f t="shared" si="0"/>
        <v>10810.560000000001</v>
      </c>
      <c r="F48" s="80">
        <f t="shared" si="1"/>
        <v>44.791543662034854</v>
      </c>
    </row>
    <row r="49" spans="1:6" x14ac:dyDescent="0.25">
      <c r="A49" s="23">
        <v>14410</v>
      </c>
      <c r="B49" s="78" t="s">
        <v>166</v>
      </c>
      <c r="C49" s="27">
        <v>203345.29</v>
      </c>
      <c r="D49" s="27">
        <v>39010.75</v>
      </c>
      <c r="E49" s="24">
        <f t="shared" si="0"/>
        <v>164334.54</v>
      </c>
      <c r="F49" s="80">
        <f t="shared" si="1"/>
        <v>421.25450036207974</v>
      </c>
    </row>
    <row r="50" spans="1:6" x14ac:dyDescent="0.25">
      <c r="A50" s="23">
        <v>14420</v>
      </c>
      <c r="B50" s="78" t="s">
        <v>167</v>
      </c>
      <c r="C50" s="27">
        <v>38732.879999999997</v>
      </c>
      <c r="D50" s="27">
        <v>0</v>
      </c>
      <c r="E50" s="24">
        <f t="shared" si="0"/>
        <v>38732.879999999997</v>
      </c>
      <c r="F50" s="80" t="e">
        <f t="shared" si="1"/>
        <v>#DIV/0!</v>
      </c>
    </row>
    <row r="51" spans="1:6" x14ac:dyDescent="0.25">
      <c r="A51" s="23">
        <v>14415</v>
      </c>
      <c r="B51" s="78" t="s">
        <v>168</v>
      </c>
      <c r="C51" s="27">
        <v>8912.02</v>
      </c>
      <c r="D51" s="27">
        <v>0</v>
      </c>
      <c r="E51" s="24">
        <f t="shared" si="0"/>
        <v>8912.02</v>
      </c>
      <c r="F51" s="80" t="e">
        <f t="shared" si="1"/>
        <v>#DIV/0!</v>
      </c>
    </row>
    <row r="52" spans="1:6" x14ac:dyDescent="0.25">
      <c r="A52" s="78"/>
      <c r="B52" s="78" t="s">
        <v>150</v>
      </c>
      <c r="C52" s="27">
        <f>SUM(C4:C51)</f>
        <v>885908.7</v>
      </c>
      <c r="D52" s="27">
        <f>SUM(D4:D51)</f>
        <v>519794.18000000017</v>
      </c>
      <c r="E52" s="24">
        <f t="shared" si="0"/>
        <v>366114.51999999979</v>
      </c>
      <c r="F52" s="80">
        <f t="shared" si="1"/>
        <v>70.434516985165089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5" sqref="E5"/>
    </sheetView>
  </sheetViews>
  <sheetFormatPr defaultRowHeight="15" x14ac:dyDescent="0.25"/>
  <cols>
    <col min="2" max="2" width="35.7109375" customWidth="1"/>
    <col min="3" max="3" width="13.42578125" customWidth="1"/>
    <col min="4" max="4" width="12.42578125" customWidth="1"/>
    <col min="5" max="5" width="10.42578125" customWidth="1"/>
  </cols>
  <sheetData>
    <row r="1" spans="1:6" x14ac:dyDescent="0.25">
      <c r="B1" t="s">
        <v>170</v>
      </c>
    </row>
    <row r="3" spans="1:6" ht="45" x14ac:dyDescent="0.25">
      <c r="A3" s="78">
        <v>3</v>
      </c>
      <c r="B3" s="78" t="s">
        <v>171</v>
      </c>
      <c r="C3" s="21" t="s">
        <v>117</v>
      </c>
      <c r="D3" s="21" t="s">
        <v>118</v>
      </c>
      <c r="E3" s="21" t="s">
        <v>110</v>
      </c>
      <c r="F3" s="21" t="s">
        <v>111</v>
      </c>
    </row>
    <row r="4" spans="1:6" x14ac:dyDescent="0.25">
      <c r="A4" s="23">
        <v>13210</v>
      </c>
      <c r="B4" s="78" t="s">
        <v>172</v>
      </c>
      <c r="C4" s="24">
        <v>81104.69</v>
      </c>
      <c r="D4" s="24">
        <v>53839.34</v>
      </c>
      <c r="E4" s="24">
        <f>C4-D4</f>
        <v>27265.350000000006</v>
      </c>
      <c r="F4" s="83">
        <f>C4/D4*100-100</f>
        <v>50.642058390760383</v>
      </c>
    </row>
    <row r="5" spans="1:6" x14ac:dyDescent="0.25">
      <c r="A5" s="23">
        <v>13220</v>
      </c>
      <c r="B5" s="78" t="s">
        <v>173</v>
      </c>
      <c r="C5" s="24">
        <v>7540.39</v>
      </c>
      <c r="D5" s="24">
        <v>4783.4399999999996</v>
      </c>
      <c r="E5" s="24">
        <f t="shared" ref="E5:E9" si="0">C5-D5</f>
        <v>2756.9500000000007</v>
      </c>
      <c r="F5" s="83">
        <f t="shared" ref="F5:F9" si="1">C5/D5*100-100</f>
        <v>57.635300118743032</v>
      </c>
    </row>
    <row r="6" spans="1:6" x14ac:dyDescent="0.25">
      <c r="A6" s="23">
        <v>13230</v>
      </c>
      <c r="B6" s="78" t="s">
        <v>174</v>
      </c>
      <c r="C6" s="24">
        <v>17651.11</v>
      </c>
      <c r="D6" s="24">
        <v>14504.34</v>
      </c>
      <c r="E6" s="24">
        <f t="shared" si="0"/>
        <v>3146.7700000000004</v>
      </c>
      <c r="F6" s="83">
        <f t="shared" si="1"/>
        <v>21.695368420762335</v>
      </c>
    </row>
    <row r="7" spans="1:6" x14ac:dyDescent="0.25">
      <c r="A7" s="23">
        <v>13250</v>
      </c>
      <c r="B7" s="78" t="s">
        <v>175</v>
      </c>
      <c r="C7" s="22">
        <v>5326.69</v>
      </c>
      <c r="D7" s="22">
        <v>1389.62</v>
      </c>
      <c r="E7" s="24">
        <f t="shared" si="0"/>
        <v>3937.0699999999997</v>
      </c>
      <c r="F7" s="83">
        <f t="shared" si="1"/>
        <v>283.31990040442713</v>
      </c>
    </row>
    <row r="8" spans="1:6" x14ac:dyDescent="0.25">
      <c r="A8" s="23">
        <v>13260</v>
      </c>
      <c r="B8" s="78" t="s">
        <v>176</v>
      </c>
      <c r="C8" s="24">
        <v>0</v>
      </c>
      <c r="D8" s="24">
        <v>6702.93</v>
      </c>
      <c r="E8" s="24">
        <f t="shared" si="0"/>
        <v>-6702.93</v>
      </c>
      <c r="F8" s="83">
        <f t="shared" si="1"/>
        <v>-100</v>
      </c>
    </row>
    <row r="9" spans="1:6" x14ac:dyDescent="0.25">
      <c r="A9" s="78"/>
      <c r="B9" s="78" t="s">
        <v>177</v>
      </c>
      <c r="C9" s="24">
        <f>SUM(C4:C8)</f>
        <v>111622.88</v>
      </c>
      <c r="D9" s="24">
        <f>SUM(D4:D8)</f>
        <v>81219.669999999984</v>
      </c>
      <c r="E9" s="24">
        <f t="shared" si="0"/>
        <v>30403.210000000021</v>
      </c>
      <c r="F9" s="83">
        <f t="shared" si="1"/>
        <v>37.433308950898237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F4" sqref="F4"/>
    </sheetView>
  </sheetViews>
  <sheetFormatPr defaultRowHeight="15" x14ac:dyDescent="0.25"/>
  <cols>
    <col min="2" max="2" width="34.28515625" customWidth="1"/>
    <col min="3" max="3" width="12.7109375" customWidth="1"/>
    <col min="4" max="4" width="13.5703125" customWidth="1"/>
    <col min="5" max="5" width="12.28515625" customWidth="1"/>
    <col min="6" max="6" width="9.28515625" bestFit="1" customWidth="1"/>
  </cols>
  <sheetData>
    <row r="1" spans="1:10" ht="15.75" x14ac:dyDescent="0.25">
      <c r="B1" s="133" t="s">
        <v>178</v>
      </c>
      <c r="C1" s="133"/>
      <c r="D1" s="133"/>
      <c r="E1" s="133"/>
      <c r="F1" s="133"/>
      <c r="G1" s="133"/>
      <c r="H1" s="133"/>
      <c r="I1" s="133"/>
      <c r="J1" s="133"/>
    </row>
    <row r="3" spans="1:10" ht="45" x14ac:dyDescent="0.25">
      <c r="A3" s="78">
        <v>4</v>
      </c>
      <c r="B3" s="78" t="s">
        <v>179</v>
      </c>
      <c r="C3" s="21" t="s">
        <v>117</v>
      </c>
      <c r="D3" s="21" t="s">
        <v>118</v>
      </c>
      <c r="E3" s="21" t="s">
        <v>110</v>
      </c>
      <c r="F3" s="21" t="s">
        <v>111</v>
      </c>
    </row>
    <row r="4" spans="1:10" x14ac:dyDescent="0.25">
      <c r="A4" s="23">
        <v>21200</v>
      </c>
      <c r="B4" s="78" t="s">
        <v>180</v>
      </c>
      <c r="C4" s="84">
        <v>52399</v>
      </c>
      <c r="D4" s="84">
        <v>50583</v>
      </c>
      <c r="E4" s="84">
        <f>C4-D4</f>
        <v>1816</v>
      </c>
      <c r="F4" s="25">
        <f>C4/D4*100-100</f>
        <v>3.590138979499045</v>
      </c>
    </row>
    <row r="5" spans="1:10" x14ac:dyDescent="0.25">
      <c r="A5" s="23">
        <v>22100</v>
      </c>
      <c r="B5" s="78" t="s">
        <v>184</v>
      </c>
      <c r="C5" s="84"/>
      <c r="D5" s="84">
        <v>256467.48</v>
      </c>
      <c r="E5" s="84">
        <f>C5-D5</f>
        <v>-256467.48</v>
      </c>
      <c r="F5" s="25">
        <f>C5/D5*100-100</f>
        <v>-100</v>
      </c>
    </row>
    <row r="6" spans="1:10" x14ac:dyDescent="0.25">
      <c r="A6" s="23">
        <v>22200</v>
      </c>
      <c r="B6" s="78" t="s">
        <v>181</v>
      </c>
      <c r="C6" s="78"/>
      <c r="D6" s="78">
        <v>999</v>
      </c>
      <c r="E6" s="84">
        <f t="shared" ref="E6:E9" si="0">C6-D6</f>
        <v>-999</v>
      </c>
      <c r="F6" s="25">
        <f t="shared" ref="F6:F8" si="1">C6/D6*100-100</f>
        <v>-100</v>
      </c>
    </row>
    <row r="7" spans="1:10" x14ac:dyDescent="0.25">
      <c r="A7" s="23">
        <v>22202</v>
      </c>
      <c r="B7" s="78" t="s">
        <v>182</v>
      </c>
      <c r="C7" s="84">
        <v>128520.48</v>
      </c>
      <c r="D7" s="84">
        <v>48309</v>
      </c>
      <c r="E7" s="84">
        <f t="shared" si="0"/>
        <v>80211.48</v>
      </c>
      <c r="F7" s="25">
        <f t="shared" si="1"/>
        <v>166.03837794199836</v>
      </c>
    </row>
    <row r="8" spans="1:10" x14ac:dyDescent="0.25">
      <c r="A8" s="23">
        <v>22300</v>
      </c>
      <c r="B8" s="78" t="s">
        <v>166</v>
      </c>
      <c r="C8" s="84">
        <v>12600</v>
      </c>
      <c r="D8" s="84">
        <v>14600</v>
      </c>
      <c r="E8" s="84">
        <f t="shared" si="0"/>
        <v>-2000</v>
      </c>
      <c r="F8" s="25">
        <f t="shared" si="1"/>
        <v>-13.698630136986296</v>
      </c>
    </row>
    <row r="9" spans="1:10" x14ac:dyDescent="0.25">
      <c r="A9" s="78"/>
      <c r="B9" s="78" t="s">
        <v>183</v>
      </c>
      <c r="C9" s="84">
        <f>SUM(C4:C8)</f>
        <v>193519.47999999998</v>
      </c>
      <c r="D9" s="84">
        <f>SUM(D4:D8)</f>
        <v>370958.48</v>
      </c>
      <c r="E9" s="84">
        <f t="shared" si="0"/>
        <v>-177439</v>
      </c>
      <c r="F9" s="25">
        <f>C9/D9*100-100</f>
        <v>-47.832576842562005</v>
      </c>
    </row>
    <row r="12" spans="1:10" x14ac:dyDescent="0.25">
      <c r="D12" t="s">
        <v>185</v>
      </c>
    </row>
  </sheetData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Shkresa</vt:lpstr>
      <vt:lpstr>NDARJET FILLESTARE DHE FINALE </vt:lpstr>
      <vt:lpstr>RAPORT I BUXHETIT - SIMFK</vt:lpstr>
      <vt:lpstr>KRAHASIMI I REALIZIMIT 2025-24</vt:lpstr>
      <vt:lpstr>EKZ. SIPAS FONDIT BURIMOR</vt:lpstr>
      <vt:lpstr>ANEKSI 1</vt:lpstr>
      <vt:lpstr>ANEKSI 2</vt:lpstr>
      <vt:lpstr>ANEKSI 3</vt:lpstr>
      <vt:lpstr>ANEKSI 4</vt:lpstr>
      <vt:lpstr>ANEKSI 5</vt:lpstr>
      <vt:lpstr>REALIZIMI I THV(21)</vt:lpstr>
      <vt:lpstr>EKZEKUTIMI I INVST. KAPITALE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Windows User</cp:lastModifiedBy>
  <dcterms:created xsi:type="dcterms:W3CDTF">2026-01-11T13:01:39Z</dcterms:created>
  <dcterms:modified xsi:type="dcterms:W3CDTF">2026-04-20T06:07:14Z</dcterms:modified>
</cp:coreProperties>
</file>