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Shkresa" sheetId="1" r:id="rId1"/>
    <sheet name="Raport i buxhetit SIMFK" sheetId="2" r:id="rId2"/>
    <sheet name="Krahasimi i shpenzimeve" sheetId="3" r:id="rId3"/>
    <sheet name="Buxheti fillestar dhe final" sheetId="4" r:id="rId4"/>
    <sheet name="Ekzekutimi i buxh. sipas fondit" sheetId="5" r:id="rId5"/>
    <sheet name="Aneks 1" sheetId="6" r:id="rId6"/>
    <sheet name="Aneks 2" sheetId="7" r:id="rId7"/>
    <sheet name="Aneks 3" sheetId="8" r:id="rId8"/>
    <sheet name="Aneks 4" sheetId="9" r:id="rId9"/>
    <sheet name="Aneks 5" sheetId="10" r:id="rId10"/>
    <sheet name="Të hyrat " sheetId="11" r:id="rId11"/>
    <sheet name="Aneks 6" sheetId="1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5" l="1"/>
  <c r="E42" i="11" l="1"/>
  <c r="D42" i="11"/>
  <c r="D39" i="11"/>
  <c r="E33" i="11"/>
  <c r="F33" i="11" s="1"/>
  <c r="D33" i="11"/>
  <c r="F29" i="11"/>
  <c r="D26" i="11"/>
  <c r="E22" i="11"/>
  <c r="D22" i="11"/>
  <c r="F22" i="11" s="1"/>
  <c r="F21" i="11"/>
  <c r="F16" i="11"/>
  <c r="F6" i="11"/>
  <c r="F44" i="11"/>
  <c r="F43" i="11"/>
  <c r="E45" i="11"/>
  <c r="D45" i="11"/>
  <c r="F40" i="11"/>
  <c r="E41" i="11"/>
  <c r="D41" i="11"/>
  <c r="E39" i="11"/>
  <c r="F37" i="11"/>
  <c r="F38" i="11"/>
  <c r="F36" i="11"/>
  <c r="E35" i="11"/>
  <c r="D35" i="11"/>
  <c r="F34" i="11"/>
  <c r="F28" i="11"/>
  <c r="F30" i="11"/>
  <c r="F31" i="11"/>
  <c r="F32" i="11"/>
  <c r="F27" i="11"/>
  <c r="F24" i="11"/>
  <c r="F25" i="11"/>
  <c r="F23" i="11"/>
  <c r="E26" i="11"/>
  <c r="F18" i="11"/>
  <c r="F19" i="11"/>
  <c r="F20" i="11"/>
  <c r="F17" i="11"/>
  <c r="F14" i="11"/>
  <c r="F13" i="11"/>
  <c r="E15" i="11"/>
  <c r="D15" i="11"/>
  <c r="F15" i="11" s="1"/>
  <c r="F7" i="11"/>
  <c r="F8" i="11"/>
  <c r="F9" i="11"/>
  <c r="F10" i="11"/>
  <c r="F11" i="11"/>
  <c r="F5" i="11"/>
  <c r="E12" i="11"/>
  <c r="D12" i="11"/>
  <c r="F4" i="10"/>
  <c r="E4" i="10"/>
  <c r="D12" i="10"/>
  <c r="F5" i="10"/>
  <c r="F6" i="10"/>
  <c r="F7" i="10"/>
  <c r="F8" i="10"/>
  <c r="F9" i="10"/>
  <c r="F10" i="10"/>
  <c r="F11" i="10"/>
  <c r="E5" i="10"/>
  <c r="E6" i="10"/>
  <c r="E7" i="10"/>
  <c r="E8" i="10"/>
  <c r="E9" i="10"/>
  <c r="E10" i="10"/>
  <c r="E11" i="10"/>
  <c r="C12" i="10"/>
  <c r="F5" i="9"/>
  <c r="F6" i="9"/>
  <c r="F7" i="9"/>
  <c r="F4" i="9"/>
  <c r="E5" i="9"/>
  <c r="E6" i="9"/>
  <c r="E7" i="9"/>
  <c r="E4" i="9"/>
  <c r="D8" i="9"/>
  <c r="C8" i="9"/>
  <c r="F8" i="9" s="1"/>
  <c r="C9" i="8"/>
  <c r="F5" i="8"/>
  <c r="F6" i="8"/>
  <c r="F7" i="8"/>
  <c r="F8" i="8"/>
  <c r="F4" i="8"/>
  <c r="E5" i="8"/>
  <c r="E6" i="8"/>
  <c r="E7" i="8"/>
  <c r="E8" i="8"/>
  <c r="E4" i="8"/>
  <c r="D9" i="8"/>
  <c r="F9" i="8"/>
  <c r="C51" i="7"/>
  <c r="E51" i="7" s="1"/>
  <c r="E50" i="7"/>
  <c r="F50" i="7"/>
  <c r="E31" i="7"/>
  <c r="F31" i="7"/>
  <c r="F40" i="7"/>
  <c r="E40" i="7"/>
  <c r="E22" i="7"/>
  <c r="F22" i="7"/>
  <c r="F49" i="7"/>
  <c r="E49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3" i="7"/>
  <c r="F24" i="7"/>
  <c r="F25" i="7"/>
  <c r="F26" i="7"/>
  <c r="F27" i="7"/>
  <c r="F28" i="7"/>
  <c r="F29" i="7"/>
  <c r="F30" i="7"/>
  <c r="F32" i="7"/>
  <c r="F33" i="7"/>
  <c r="F34" i="7"/>
  <c r="F35" i="7"/>
  <c r="F36" i="7"/>
  <c r="F37" i="7"/>
  <c r="F38" i="7"/>
  <c r="F39" i="7"/>
  <c r="F41" i="7"/>
  <c r="F42" i="7"/>
  <c r="F43" i="7"/>
  <c r="F44" i="7"/>
  <c r="F45" i="7"/>
  <c r="F46" i="7"/>
  <c r="F47" i="7"/>
  <c r="F48" i="7"/>
  <c r="F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3" i="7"/>
  <c r="E24" i="7"/>
  <c r="E25" i="7"/>
  <c r="E26" i="7"/>
  <c r="E27" i="7"/>
  <c r="E28" i="7"/>
  <c r="E29" i="7"/>
  <c r="E30" i="7"/>
  <c r="E32" i="7"/>
  <c r="E33" i="7"/>
  <c r="E34" i="7"/>
  <c r="E35" i="7"/>
  <c r="E36" i="7"/>
  <c r="E37" i="7"/>
  <c r="E38" i="7"/>
  <c r="E39" i="7"/>
  <c r="E41" i="7"/>
  <c r="E42" i="7"/>
  <c r="E43" i="7"/>
  <c r="E44" i="7"/>
  <c r="E45" i="7"/>
  <c r="E46" i="7"/>
  <c r="E47" i="7"/>
  <c r="E48" i="7"/>
  <c r="E4" i="7"/>
  <c r="C16" i="6"/>
  <c r="F16" i="6" s="1"/>
  <c r="F6" i="6"/>
  <c r="F7" i="6"/>
  <c r="F8" i="6"/>
  <c r="F9" i="6"/>
  <c r="F10" i="6"/>
  <c r="F11" i="6"/>
  <c r="F12" i="6"/>
  <c r="F13" i="6"/>
  <c r="F14" i="6"/>
  <c r="F15" i="6"/>
  <c r="F5" i="6"/>
  <c r="E6" i="6"/>
  <c r="E7" i="6"/>
  <c r="E8" i="6"/>
  <c r="E9" i="6"/>
  <c r="E10" i="6"/>
  <c r="E11" i="6"/>
  <c r="E12" i="6"/>
  <c r="E13" i="6"/>
  <c r="E14" i="6"/>
  <c r="E15" i="6"/>
  <c r="E16" i="6"/>
  <c r="E5" i="6"/>
  <c r="D16" i="6"/>
  <c r="F45" i="11" l="1"/>
  <c r="F35" i="11"/>
  <c r="F39" i="11"/>
  <c r="F26" i="11"/>
  <c r="F41" i="11"/>
  <c r="E46" i="11"/>
  <c r="F12" i="11"/>
  <c r="F12" i="10"/>
  <c r="E12" i="10"/>
  <c r="E8" i="9"/>
  <c r="E9" i="8"/>
  <c r="F51" i="7"/>
  <c r="B12" i="5"/>
  <c r="F9" i="5"/>
  <c r="F8" i="5"/>
  <c r="F5" i="5"/>
  <c r="F6" i="5"/>
  <c r="F7" i="5"/>
  <c r="F10" i="5"/>
  <c r="F11" i="5"/>
  <c r="F4" i="5"/>
  <c r="E12" i="5"/>
  <c r="D12" i="5"/>
  <c r="I6" i="4"/>
  <c r="I5" i="4"/>
  <c r="I7" i="4"/>
  <c r="I8" i="4"/>
  <c r="I9" i="4"/>
  <c r="I10" i="4"/>
  <c r="H10" i="4"/>
  <c r="G10" i="4"/>
  <c r="F10" i="4"/>
  <c r="E10" i="4"/>
  <c r="D10" i="4"/>
  <c r="C10" i="4"/>
  <c r="B10" i="4"/>
  <c r="I6" i="3"/>
  <c r="E7" i="3"/>
  <c r="E8" i="3"/>
  <c r="E9" i="3"/>
  <c r="E10" i="3"/>
  <c r="E11" i="3"/>
  <c r="E6" i="3"/>
  <c r="D11" i="3"/>
  <c r="C11" i="3"/>
  <c r="B11" i="3"/>
  <c r="I11" i="3"/>
  <c r="I10" i="3"/>
  <c r="I9" i="3"/>
  <c r="I8" i="3"/>
  <c r="I7" i="3"/>
  <c r="K11" i="3"/>
  <c r="J11" i="3"/>
  <c r="K10" i="3"/>
  <c r="J10" i="3"/>
  <c r="K9" i="3"/>
  <c r="J9" i="3"/>
  <c r="K8" i="3"/>
  <c r="J8" i="3"/>
  <c r="K7" i="3"/>
  <c r="J7" i="3"/>
  <c r="K6" i="3"/>
  <c r="J6" i="3"/>
  <c r="D46" i="11" l="1"/>
  <c r="F46" i="11" s="1"/>
  <c r="F42" i="11"/>
  <c r="F12" i="5"/>
</calcChain>
</file>

<file path=xl/sharedStrings.xml><?xml version="1.0" encoding="utf-8"?>
<sst xmlns="http://schemas.openxmlformats.org/spreadsheetml/2006/main" count="518" uniqueCount="263">
  <si>
    <t>KOMUNA - MUNICIPALITY</t>
  </si>
  <si>
    <t>HANI I ELEZIT</t>
  </si>
  <si>
    <t>DREJTORIA PËR BUXHET DHE FINANCA</t>
  </si>
  <si>
    <t>REPUBLIKA E KOSOVËS - REPUBLIC OF KOSOVO</t>
  </si>
  <si>
    <t>RAPORT FINANCIAR PËR PERIUDHËN JANAR-SHTATOR 2025</t>
  </si>
  <si>
    <t>HANI I ELEZIT, 2025</t>
  </si>
  <si>
    <t>RAPORTI I KONTROLLIT BUXHETOR: PERIUDHA JANAR-SHTATOR 2025</t>
  </si>
  <si>
    <t>Viti Fiskal  2025</t>
  </si>
  <si>
    <t>Përshkrimi</t>
  </si>
  <si>
    <t>Shuma e alokuar</t>
  </si>
  <si>
    <t>Aktuali</t>
  </si>
  <si>
    <t>Obligimet</t>
  </si>
  <si>
    <t>Fondet jo e obliguar</t>
  </si>
  <si>
    <t>Zotimet</t>
  </si>
  <si>
    <t>Bilanci</t>
  </si>
  <si>
    <t>Shuma</t>
  </si>
  <si>
    <t>%</t>
  </si>
  <si>
    <t>CAT / RESP / GPC / SUBCL</t>
  </si>
  <si>
    <t>A</t>
  </si>
  <si>
    <t>B</t>
  </si>
  <si>
    <t>C</t>
  </si>
  <si>
    <t>D=A-(B+C)</t>
  </si>
  <si>
    <t>D/A</t>
  </si>
  <si>
    <t>E</t>
  </si>
  <si>
    <t>F=D-E</t>
  </si>
  <si>
    <t>F/A</t>
  </si>
  <si>
    <t xml:space="preserve">    10 BUXHETI</t>
  </si>
  <si>
    <t xml:space="preserve">      659 HANI I ELEZIT</t>
  </si>
  <si>
    <t xml:space="preserve">        160 KRYETARI ASAMBLEJA KOMUNALE</t>
  </si>
  <si>
    <t xml:space="preserve">          11 PAGA DHE SHTESA</t>
  </si>
  <si>
    <t xml:space="preserve">          13 MALLRA DHE SHËRBIME</t>
  </si>
  <si>
    <t xml:space="preserve">        163 ADMINISTRATA DHE PERSONELI</t>
  </si>
  <si>
    <t xml:space="preserve">          14 SHPENZIME KOMUNALE</t>
  </si>
  <si>
    <t xml:space="preserve">        169 ZYRA E KUVENDIT KOMUNAL</t>
  </si>
  <si>
    <t xml:space="preserve">        175 BUXHET,FINANCA</t>
  </si>
  <si>
    <t xml:space="preserve">        180 SHERB.PUBLI.MBROJT.CIVIL.EMER</t>
  </si>
  <si>
    <t xml:space="preserve">          30 PASURITË JOFINANCIARE</t>
  </si>
  <si>
    <t xml:space="preserve">        195 ZYRA E KOMUNITETEVE</t>
  </si>
  <si>
    <t xml:space="preserve">        470 BUJQESI PYLLTAR.ZHVILL.RURAL</t>
  </si>
  <si>
    <t xml:space="preserve">        480 ZHVILLIMI EKONOMIK</t>
  </si>
  <si>
    <t xml:space="preserve">        660 PLANIFIKIMI URBAN DHE MJEDISI</t>
  </si>
  <si>
    <t xml:space="preserve">        730 KUJDESI PRIMAR SHENDETESOR</t>
  </si>
  <si>
    <t xml:space="preserve">        755 SHERBIMET SOCIALE REZIDENCIALE</t>
  </si>
  <si>
    <t xml:space="preserve">        850 KULTURË,RINI,SPORT</t>
  </si>
  <si>
    <t xml:space="preserve">        920 ARSIM DHE SHKENCË</t>
  </si>
  <si>
    <t xml:space="preserve">    21 TË HYRAT VETANAKE</t>
  </si>
  <si>
    <t xml:space="preserve">          20 SUBVENCIONE DHE TRANSFERE</t>
  </si>
  <si>
    <t xml:space="preserve">    22 TË HYRAT VETANAKE NGA VITI I KALUAR</t>
  </si>
  <si>
    <t xml:space="preserve">    32 GRANTE TJERA TË JASHTME</t>
  </si>
  <si>
    <t xml:space="preserve">    49 BE - BASHKIMI EUROPIAN</t>
  </si>
  <si>
    <t xml:space="preserve">    59 QEVERIA JAPONEZE</t>
  </si>
  <si>
    <t xml:space="preserve">    60 UN-HABITAT</t>
  </si>
  <si>
    <t xml:space="preserve">    61 QEVERIA ZVICRANE</t>
  </si>
  <si>
    <t>Totali i përgjithshëm</t>
  </si>
  <si>
    <t>KRAHASIMI I PAGESAVE PËR PERIUDHËN JANAR-SHTATOR 2025/2024</t>
  </si>
  <si>
    <t>Kategoritë buxhetore</t>
  </si>
  <si>
    <t>Buxheti 2024</t>
  </si>
  <si>
    <t>Buxheti përfundimtar</t>
  </si>
  <si>
    <t>Realizimi Janar-Shtator 2024</t>
  </si>
  <si>
    <t>Paga dhe shtesa</t>
  </si>
  <si>
    <t>Mallra dhe shërbime</t>
  </si>
  <si>
    <t>Shpenzime komunale</t>
  </si>
  <si>
    <t>Subvencione dhe trans.</t>
  </si>
  <si>
    <t>Investime Kapitale</t>
  </si>
  <si>
    <t>TOTAL</t>
  </si>
  <si>
    <t>Krahasimi në euro 2025/24</t>
  </si>
  <si>
    <t>Krahasimi në % 2025/24</t>
  </si>
  <si>
    <t>Buxheti 2025</t>
  </si>
  <si>
    <t>Realizimi Janar-Shtator 2025</t>
  </si>
  <si>
    <t>NDARJET FILLESTARE DHE FINALE TË BUXHETIT 2025</t>
  </si>
  <si>
    <t>Kategoritë ekonomike</t>
  </si>
  <si>
    <t>Ndarjet Buxhetore Nr: 08/L-332</t>
  </si>
  <si>
    <t>49 - BE - Bashkimi Evropian</t>
  </si>
  <si>
    <t>Grante të mbetura</t>
  </si>
  <si>
    <t>59 - Qeveria Japoneze</t>
  </si>
  <si>
    <t>22 - Të hyrat e bartura</t>
  </si>
  <si>
    <t>Shtesa</t>
  </si>
  <si>
    <t>Total</t>
  </si>
  <si>
    <t>Shpenzime Komunale</t>
  </si>
  <si>
    <t>Subvencione dhe transfere</t>
  </si>
  <si>
    <t>Shpenzime Kapitale</t>
  </si>
  <si>
    <t>Tejkalimi i projeksionit THV</t>
  </si>
  <si>
    <t>EKZEKUTIMI I BUXHETIT JANAR-SHTATOR 2025 SIPAS BURIMIT TË FINANCIMIT</t>
  </si>
  <si>
    <t>Buxheti Aktual</t>
  </si>
  <si>
    <t>Zotim /Obligimet në pritje</t>
  </si>
  <si>
    <t>Buxheti FreeBalance</t>
  </si>
  <si>
    <t>Progresi në % realizim/planifikim</t>
  </si>
  <si>
    <t>10 BUXHETI</t>
  </si>
  <si>
    <t>21 TE HYRAT VETANAKE</t>
  </si>
  <si>
    <t>32 GRANTE TJERA TE JASHTME</t>
  </si>
  <si>
    <t>22- TË HYRAT E BARTURA</t>
  </si>
  <si>
    <t>49 EU-UNIONI EUROPIAN</t>
  </si>
  <si>
    <t>59 QEVERIA JAPONEZE</t>
  </si>
  <si>
    <t>60 UN-HABITAT</t>
  </si>
  <si>
    <t>61 QEVERIA ZVICRANE</t>
  </si>
  <si>
    <t>Totali i Përgjithshëm</t>
  </si>
  <si>
    <t>PAGAT DHE SHTESAT PËR PERIUDHËN JANAR-SHTATOR 2025</t>
  </si>
  <si>
    <t>Kodi</t>
  </si>
  <si>
    <t>Shpenzimi Janar-Shtator 2024</t>
  </si>
  <si>
    <t>Krahasimi në %</t>
  </si>
  <si>
    <t>Pagat neto përmes listës së pagave</t>
  </si>
  <si>
    <t>Tatimi në të ardhura personale</t>
  </si>
  <si>
    <t>Kontributi pensional-punëtori</t>
  </si>
  <si>
    <t>Sindikatat</t>
  </si>
  <si>
    <t>Odat profesionale</t>
  </si>
  <si>
    <t>Përvoja e punës</t>
  </si>
  <si>
    <t>Kontributi pensional-punëdhësi</t>
  </si>
  <si>
    <t>Shtesa e veçantë për të zgjedhurit</t>
  </si>
  <si>
    <t>Pagesa për vendime gjyqësore</t>
  </si>
  <si>
    <t>Totali për paga dhe shtesa</t>
  </si>
  <si>
    <t>Shtesa për vëllimin e punës</t>
  </si>
  <si>
    <t>Kujdestaria, puna gjatë natës dhe puna jashtë orarit të punës</t>
  </si>
  <si>
    <t>Krahasimi 2025-2024</t>
  </si>
  <si>
    <t>Shpenzimi Janar-Shtator 2025</t>
  </si>
  <si>
    <t>PËRMBLEDHJE E MALLRAVE DHE SHËRBIMEVE JANAR-SHTATOR 2025</t>
  </si>
  <si>
    <t>Mallrat dhe shërbimet</t>
  </si>
  <si>
    <t>Shpenzimet e udhëtimit zyrtar brenda vendit (transporti i nxënësve)</t>
  </si>
  <si>
    <t>Transporti për udhëtime zyrtare jashtë vendit</t>
  </si>
  <si>
    <t>Para xhepi/mëditjet për udhëtime zyrtare jashtë vendit</t>
  </si>
  <si>
    <t>Akomodimi-Udhëtimet zyrtare jashtë vendit</t>
  </si>
  <si>
    <t>Shpenzime tjera të udhëtimeve zyrtare jashtë vendit</t>
  </si>
  <si>
    <t>Interneti</t>
  </si>
  <si>
    <t>Telefonia mobile</t>
  </si>
  <si>
    <t>Shërbimet postare</t>
  </si>
  <si>
    <t>Shërbimet e arsimit dhe trajnimit</t>
  </si>
  <si>
    <t>Shërbime të ndryshme shëndetësore</t>
  </si>
  <si>
    <t>Shërbime këshilldhënëse dhe profesionale</t>
  </si>
  <si>
    <t>Shërbimet e veçanta - konsulente dhe kontraktor individual</t>
  </si>
  <si>
    <t>Shërbimet e shtypjes/printimit</t>
  </si>
  <si>
    <t>Shërbime kontraktuese tjera</t>
  </si>
  <si>
    <t>Shërbime teknike</t>
  </si>
  <si>
    <t>Shpenzimet për anëtarsim</t>
  </si>
  <si>
    <t>Mobilje</t>
  </si>
  <si>
    <t>Kompjuterët</t>
  </si>
  <si>
    <t>Makina fotokopjuese multifunksionale</t>
  </si>
  <si>
    <t>Pajisje tjera</t>
  </si>
  <si>
    <t>Furnizim për zyrë</t>
  </si>
  <si>
    <t>Furnizim me ushqim dhe pije (jo dreka zyrtare)</t>
  </si>
  <si>
    <t>Furnizime mjekësore</t>
  </si>
  <si>
    <t>Furnizime pastrimi</t>
  </si>
  <si>
    <t>Furnizim me veshmbathje</t>
  </si>
  <si>
    <t>Akomodim për mikpritje të delegacioneve të jashtme</t>
  </si>
  <si>
    <t>Derivate për automjete, gjeneratorë dhe makineri</t>
  </si>
  <si>
    <t>Avancë (paradhënia) për para të imëta</t>
  </si>
  <si>
    <t>Regjistrimi i automjeteve</t>
  </si>
  <si>
    <t>Sigurimi i automjeteve</t>
  </si>
  <si>
    <t>Mirëmbajtja dhe riparimi i automjeteve</t>
  </si>
  <si>
    <t>Mirëmbajtja e ndërtesave administrative dhe afariste</t>
  </si>
  <si>
    <t>Mirëmbajtja e ndërtesave arsimore</t>
  </si>
  <si>
    <t>Mirëmbajtja e ndërtesave shëndetësore</t>
  </si>
  <si>
    <t>Mirëmbajtja e rrugëve lokale</t>
  </si>
  <si>
    <t>Mirëmbajtja e mobiljeve dhe paisjeve</t>
  </si>
  <si>
    <t>Qiraja për paisje</t>
  </si>
  <si>
    <t>Qiraja për makineri</t>
  </si>
  <si>
    <t>Qiraja për automjete</t>
  </si>
  <si>
    <t>Botimet e publikimeve</t>
  </si>
  <si>
    <t>Kompensim i përfaqësimit brenda vendit</t>
  </si>
  <si>
    <t>Vendime Gjyqësore</t>
  </si>
  <si>
    <t>Totali për mallra dhe shërbime</t>
  </si>
  <si>
    <t xml:space="preserve"> VENDIMET ADMINISTRATIVE - NENI 39.2 LMFPP</t>
  </si>
  <si>
    <t>Pajisje tjera të teknologjisë inform.dhe të komunikimit</t>
  </si>
  <si>
    <t>Mirëmbajtja e autorrugëve</t>
  </si>
  <si>
    <t>Drutë dhe prodhimet e drurit për ngrohje</t>
  </si>
  <si>
    <t>Pagesa për tarifa - Vendime Gjyqësore/Përmbarimore</t>
  </si>
  <si>
    <t>SHPENZIMET KOMUNALE PËR PERIUDHËN JANAR-SHTATOR 2025</t>
  </si>
  <si>
    <t>Shpenzimet komunale</t>
  </si>
  <si>
    <t>Energjia Elektrike</t>
  </si>
  <si>
    <t>Shërbimet e ujësjellësit dhe kanalizimit</t>
  </si>
  <si>
    <t>-</t>
  </si>
  <si>
    <t>Mbeturinat</t>
  </si>
  <si>
    <t>Telefonia fikse</t>
  </si>
  <si>
    <t>Pagesat - Vendimet Gjyqësore</t>
  </si>
  <si>
    <t>Totali për shpenzime komunale</t>
  </si>
  <si>
    <t>SUBVENCIONET DHE TRANSFERET PËR PERIUDHËN JANAR-SHTATOR 2025</t>
  </si>
  <si>
    <t>Subvencionet dhe transferet</t>
  </si>
  <si>
    <t>Subvencione për entitete jo-publike</t>
  </si>
  <si>
    <t>Transferet sociale për individë</t>
  </si>
  <si>
    <t>Transferet për përfitues individual tjerë</t>
  </si>
  <si>
    <t>Totali në subvencione dhe transfere</t>
  </si>
  <si>
    <t>SHPENZIMET KAPITALE JANAR-SHTATOR 2025</t>
  </si>
  <si>
    <t>Investimet kapitale</t>
  </si>
  <si>
    <t>Kanalizimi</t>
  </si>
  <si>
    <t>Pagesa-vendime gjyqësore</t>
  </si>
  <si>
    <t>Totali për investime kapitale</t>
  </si>
  <si>
    <t>Rrugët lokale</t>
  </si>
  <si>
    <t>Kamionët</t>
  </si>
  <si>
    <t>Pajisje tjera të teknologjisë informative dhe të komunikimit</t>
  </si>
  <si>
    <t>Rrjetet e ujësjellësit</t>
  </si>
  <si>
    <t>Monumentet dhe komplekset memoriale</t>
  </si>
  <si>
    <t>RAPORT I TË HYRAVE VETANAKE PËR PERIUDHËN JANAR-SHTATOR 2025</t>
  </si>
  <si>
    <t>Nr</t>
  </si>
  <si>
    <t>Kodet</t>
  </si>
  <si>
    <t>Realizimi TM3 2024</t>
  </si>
  <si>
    <t>Të hyrat në pritje për rishpërndarje</t>
  </si>
  <si>
    <t>Taksa për verifikimin e dok. të ndryshme</t>
  </si>
  <si>
    <t>Taksa administrative</t>
  </si>
  <si>
    <t>I</t>
  </si>
  <si>
    <t>Administrata e Përgjithshme</t>
  </si>
  <si>
    <t>Tatimi në pronë dhe në tokë</t>
  </si>
  <si>
    <t>Taksë për regjistrim të automjeteve</t>
  </si>
  <si>
    <t>II</t>
  </si>
  <si>
    <t>Buxhet dhe Financa</t>
  </si>
  <si>
    <t>Licenca për reklama dhe publikime në prona publike</t>
  </si>
  <si>
    <t>Licenca për transportin rrugor të udhëtarëve dhe mallrave</t>
  </si>
  <si>
    <t>Taksa tjera administrative</t>
  </si>
  <si>
    <t>Gjobat tjera</t>
  </si>
  <si>
    <t>III</t>
  </si>
  <si>
    <t>Shërbimet Publike</t>
  </si>
  <si>
    <t>Gjoba nga Inspektoriati</t>
  </si>
  <si>
    <t>Licenca për pranim teknik të lokalit</t>
  </si>
  <si>
    <t>IV</t>
  </si>
  <si>
    <t>Zhvillimi Ekonomik</t>
  </si>
  <si>
    <t>Bujqësia, Pylltaria dhe Zhvillimi Rural</t>
  </si>
  <si>
    <t>Taksa për ndërrim të pronarit të pronës</t>
  </si>
  <si>
    <t>Taksë për legalizim të objekteve</t>
  </si>
  <si>
    <t>Shfrytëzimi i pronës publike</t>
  </si>
  <si>
    <t>VI</t>
  </si>
  <si>
    <t>Urbanizimi dhe Kadastri</t>
  </si>
  <si>
    <t>Participimet në Arsim</t>
  </si>
  <si>
    <t>Arsimi</t>
  </si>
  <si>
    <t>Participimet në shëndetësi</t>
  </si>
  <si>
    <t>VII</t>
  </si>
  <si>
    <t>Shëndetësia dhe MS</t>
  </si>
  <si>
    <t>Kultura, Rinia dhe Sportet</t>
  </si>
  <si>
    <t>TË HYRAT DIREKTE</t>
  </si>
  <si>
    <t>Të hyrat nga dënimet në trafik</t>
  </si>
  <si>
    <t>Të hyrat nga Agjensioni Pyjor</t>
  </si>
  <si>
    <t>TË HYRAT INDIREKTE</t>
  </si>
  <si>
    <t>TOTALI I PËRGJITHSHËM (A + B)</t>
  </si>
  <si>
    <t>Realizimi TM3 2025</t>
  </si>
  <si>
    <t>Taksa për çertifikata të lindjes</t>
  </si>
  <si>
    <t>Taksa për çertifikata të kurorëzimit</t>
  </si>
  <si>
    <t>Taksa për çertifikata të vdekjes</t>
  </si>
  <si>
    <t>Taksa për çertifikata të tjera</t>
  </si>
  <si>
    <t>Taksa për ushtrimin e vepr.afariste</t>
  </si>
  <si>
    <t>Taksa për leje ndërtimi</t>
  </si>
  <si>
    <t>Taksa për ndërrim të destinimit të pronës</t>
  </si>
  <si>
    <t>Taksa për çertifikata mjekësore</t>
  </si>
  <si>
    <t>VIII</t>
  </si>
  <si>
    <t>Programet(Drejtoritë)</t>
  </si>
  <si>
    <t>Pagat dhe shtesat</t>
  </si>
  <si>
    <t>Shpenzimet kapitalet</t>
  </si>
  <si>
    <t>Totali i shpenzimeve</t>
  </si>
  <si>
    <t>Totali</t>
  </si>
  <si>
    <t>GRANTI QEVERITAR (10)</t>
  </si>
  <si>
    <t>Zyra e Kryetarit</t>
  </si>
  <si>
    <t>Zyra e Kuvendit Komunal</t>
  </si>
  <si>
    <t>Shërbime Publike dhe Emergjenca</t>
  </si>
  <si>
    <t>Zyra lokale për Komunitete</t>
  </si>
  <si>
    <t>Zhvllimi Ekonomik dhe Turizmi</t>
  </si>
  <si>
    <t>Urbanizmi</t>
  </si>
  <si>
    <t>Shërbimet e Shëndetësisë Primare</t>
  </si>
  <si>
    <t>Shërbimet sociale</t>
  </si>
  <si>
    <t>Shërbime Kulturore</t>
  </si>
  <si>
    <t>Arsim dhe Shkencë</t>
  </si>
  <si>
    <t>TË HYRAT VETANAKE-21</t>
  </si>
  <si>
    <t>Bujqësia</t>
  </si>
  <si>
    <t>Kulturë, Rini dhe Sport</t>
  </si>
  <si>
    <t>TË HYRAT E BARTUARA - 22</t>
  </si>
  <si>
    <t>Nr. 04/9442/2025</t>
  </si>
  <si>
    <t>Shërbimet Publike dhe Emergjenca</t>
  </si>
  <si>
    <t>49 BE - BASHKIMI EUROPIAN</t>
  </si>
  <si>
    <t>Shpenzimi i Buxhetit sipas burimit të financimit dhe sipas Programeve Buxhetore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</si>
</sst>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X_D_R_-;\-* #,##0.00\ _X_D_R_-;_-* &quot;-&quot;??\ _X_D_R_-;_-@_-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sz val="10"/>
      <name val="Times New Roman"/>
      <family val="1"/>
    </font>
    <font>
      <b/>
      <sz val="20"/>
      <color rgb="FF17365D"/>
      <name val="Times New Roman"/>
      <family val="1"/>
    </font>
    <font>
      <sz val="7"/>
      <color indexed="8"/>
      <name val="Arial"/>
    </font>
    <font>
      <b/>
      <sz val="8"/>
      <color indexed="8"/>
      <name val="Verdana"/>
    </font>
    <font>
      <sz val="8"/>
      <color indexed="8"/>
      <name val="Verdana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1"/>
      <color rgb="FF7F7F7F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C9C9C9"/>
      </left>
      <right style="medium">
        <color rgb="FFC9C9C9"/>
      </right>
      <top/>
      <bottom style="medium">
        <color rgb="FFC9C9C9"/>
      </bottom>
      <diagonal/>
    </border>
    <border>
      <left/>
      <right style="medium">
        <color rgb="FFC9C9C9"/>
      </right>
      <top/>
      <bottom style="medium">
        <color rgb="FFC9C9C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23" fillId="6" borderId="19" applyNumberFormat="0" applyAlignment="0" applyProtection="0"/>
  </cellStyleXfs>
  <cellXfs count="139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6" fillId="3" borderId="5" xfId="0" applyFont="1" applyFill="1" applyBorder="1"/>
    <xf numFmtId="0" fontId="7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5" fillId="3" borderId="0" xfId="0" applyFont="1" applyFill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0" borderId="0" xfId="0" applyFont="1"/>
    <xf numFmtId="0" fontId="12" fillId="4" borderId="10" xfId="0" applyFont="1" applyFill="1" applyBorder="1" applyAlignment="1">
      <alignment horizontal="left" vertical="top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right" vertical="center" wrapText="1"/>
    </xf>
    <xf numFmtId="4" fontId="14" fillId="4" borderId="1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3" fillId="0" borderId="10" xfId="0" applyNumberFormat="1" applyFont="1" applyBorder="1"/>
    <xf numFmtId="0" fontId="15" fillId="0" borderId="0" xfId="0" applyFont="1" applyAlignment="1">
      <alignment horizontal="center" vertical="center"/>
    </xf>
    <xf numFmtId="0" fontId="2" fillId="2" borderId="1" xfId="2" applyAlignment="1">
      <alignment horizontal="center" vertical="center" wrapText="1"/>
    </xf>
    <xf numFmtId="0" fontId="2" fillId="2" borderId="1" xfId="2" applyAlignment="1">
      <alignment horizontal="center" vertical="center"/>
    </xf>
    <xf numFmtId="0" fontId="2" fillId="2" borderId="1" xfId="2" applyAlignment="1">
      <alignment horizontal="right" vertical="center"/>
    </xf>
    <xf numFmtId="4" fontId="2" fillId="2" borderId="1" xfId="2" applyNumberFormat="1" applyAlignment="1">
      <alignment horizontal="center" vertical="center"/>
    </xf>
    <xf numFmtId="4" fontId="2" fillId="2" borderId="1" xfId="2" applyNumberFormat="1" applyAlignment="1">
      <alignment horizontal="right" vertical="center"/>
    </xf>
    <xf numFmtId="10" fontId="2" fillId="2" borderId="1" xfId="2" applyNumberFormat="1" applyAlignment="1">
      <alignment horizontal="right" vertical="center"/>
    </xf>
    <xf numFmtId="2" fontId="2" fillId="2" borderId="1" xfId="2" applyNumberFormat="1" applyAlignment="1">
      <alignment horizontal="right" vertical="center"/>
    </xf>
    <xf numFmtId="4" fontId="2" fillId="2" borderId="1" xfId="2" applyNumberFormat="1"/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4" fontId="16" fillId="3" borderId="10" xfId="0" applyNumberFormat="1" applyFont="1" applyFill="1" applyBorder="1"/>
    <xf numFmtId="164" fontId="18" fillId="3" borderId="10" xfId="1" applyFont="1" applyFill="1" applyBorder="1" applyAlignment="1">
      <alignment horizontal="center" vertical="center" wrapText="1"/>
    </xf>
    <xf numFmtId="164" fontId="18" fillId="3" borderId="15" xfId="1" applyFont="1" applyFill="1" applyBorder="1" applyAlignment="1">
      <alignment horizontal="center" vertical="center" wrapText="1"/>
    </xf>
    <xf numFmtId="164" fontId="17" fillId="3" borderId="15" xfId="1" applyFont="1" applyFill="1" applyBorder="1" applyAlignment="1">
      <alignment horizontal="center" vertical="center" wrapText="1"/>
    </xf>
    <xf numFmtId="164" fontId="15" fillId="3" borderId="15" xfId="1" applyFont="1" applyFill="1" applyBorder="1" applyAlignment="1">
      <alignment horizontal="center" vertical="center" wrapText="1"/>
    </xf>
    <xf numFmtId="164" fontId="17" fillId="3" borderId="10" xfId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vertical="center" wrapText="1"/>
    </xf>
    <xf numFmtId="164" fontId="15" fillId="3" borderId="10" xfId="1" applyFont="1" applyFill="1" applyBorder="1" applyAlignment="1">
      <alignment horizontal="center" vertical="center" wrapText="1"/>
    </xf>
    <xf numFmtId="164" fontId="15" fillId="3" borderId="17" xfId="1" applyFont="1" applyFill="1" applyBorder="1" applyAlignment="1">
      <alignment horizontal="center" vertical="center" wrapText="1"/>
    </xf>
    <xf numFmtId="164" fontId="15" fillId="3" borderId="18" xfId="1" applyFont="1" applyFill="1" applyBorder="1" applyAlignment="1">
      <alignment horizontal="center" vertical="center" wrapText="1"/>
    </xf>
    <xf numFmtId="165" fontId="0" fillId="0" borderId="0" xfId="0" applyNumberFormat="1"/>
    <xf numFmtId="0" fontId="19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center" wrapText="1"/>
    </xf>
    <xf numFmtId="4" fontId="19" fillId="3" borderId="10" xfId="0" applyNumberFormat="1" applyFont="1" applyFill="1" applyBorder="1" applyAlignment="1">
      <alignment vertical="center" wrapText="1"/>
    </xf>
    <xf numFmtId="4" fontId="20" fillId="3" borderId="10" xfId="0" applyNumberFormat="1" applyFont="1" applyFill="1" applyBorder="1" applyAlignment="1">
      <alignment vertical="center" wrapText="1"/>
    </xf>
    <xf numFmtId="4" fontId="21" fillId="4" borderId="10" xfId="0" applyNumberFormat="1" applyFont="1" applyFill="1" applyBorder="1" applyAlignment="1">
      <alignment horizontal="right" vertical="center" wrapText="1"/>
    </xf>
    <xf numFmtId="4" fontId="21" fillId="4" borderId="10" xfId="0" applyNumberFormat="1" applyFont="1" applyFill="1" applyBorder="1" applyAlignment="1">
      <alignment vertical="center" wrapText="1"/>
    </xf>
    <xf numFmtId="0" fontId="20" fillId="3" borderId="10" xfId="0" applyFont="1" applyFill="1" applyBorder="1" applyAlignment="1">
      <alignment vertical="center" wrapText="1"/>
    </xf>
    <xf numFmtId="164" fontId="20" fillId="3" borderId="10" xfId="1" applyFont="1" applyFill="1" applyBorder="1" applyAlignment="1">
      <alignment vertical="center" wrapText="1"/>
    </xf>
    <xf numFmtId="4" fontId="21" fillId="3" borderId="10" xfId="0" applyNumberFormat="1" applyFont="1" applyFill="1" applyBorder="1" applyAlignment="1">
      <alignment vertical="center" wrapText="1"/>
    </xf>
    <xf numFmtId="4" fontId="22" fillId="5" borderId="10" xfId="0" applyNumberFormat="1" applyFont="1" applyFill="1" applyBorder="1" applyAlignment="1">
      <alignment vertical="center"/>
    </xf>
    <xf numFmtId="4" fontId="21" fillId="3" borderId="1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2" borderId="1" xfId="2" applyAlignment="1">
      <alignment vertical="center"/>
    </xf>
    <xf numFmtId="0" fontId="19" fillId="7" borderId="10" xfId="3" applyFont="1" applyFill="1" applyBorder="1" applyAlignment="1">
      <alignment vertical="center"/>
    </xf>
    <xf numFmtId="0" fontId="19" fillId="7" borderId="10" xfId="3" applyFont="1" applyFill="1" applyBorder="1" applyAlignment="1">
      <alignment horizontal="center" vertical="center" wrapText="1"/>
    </xf>
    <xf numFmtId="0" fontId="19" fillId="7" borderId="10" xfId="3" applyFont="1" applyFill="1" applyBorder="1" applyAlignment="1">
      <alignment horizontal="right" vertical="center"/>
    </xf>
    <xf numFmtId="4" fontId="19" fillId="7" borderId="10" xfId="3" applyNumberFormat="1" applyFont="1" applyFill="1" applyBorder="1" applyAlignment="1">
      <alignment horizontal="center" vertical="center"/>
    </xf>
    <xf numFmtId="0" fontId="19" fillId="7" borderId="10" xfId="3" applyFont="1" applyFill="1" applyBorder="1" applyAlignment="1">
      <alignment vertical="center" wrapText="1"/>
    </xf>
    <xf numFmtId="2" fontId="19" fillId="7" borderId="10" xfId="3" applyNumberFormat="1" applyFont="1" applyFill="1" applyBorder="1" applyAlignment="1">
      <alignment horizontal="center" vertical="center"/>
    </xf>
    <xf numFmtId="0" fontId="2" fillId="2" borderId="1" xfId="2" applyAlignment="1">
      <alignment vertical="center" wrapText="1"/>
    </xf>
    <xf numFmtId="166" fontId="2" fillId="2" borderId="1" xfId="2" applyNumberFormat="1" applyAlignment="1">
      <alignment horizontal="right" vertical="center"/>
    </xf>
    <xf numFmtId="164" fontId="0" fillId="0" borderId="0" xfId="1" applyFont="1"/>
    <xf numFmtId="164" fontId="2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2" fontId="2" fillId="2" borderId="1" xfId="2" applyNumberFormat="1" applyAlignment="1">
      <alignment horizontal="center" vertical="center"/>
    </xf>
    <xf numFmtId="4" fontId="2" fillId="2" borderId="1" xfId="2" applyNumberFormat="1" applyAlignment="1">
      <alignment vertical="center"/>
    </xf>
    <xf numFmtId="4" fontId="2" fillId="2" borderId="1" xfId="2" applyNumberFormat="1" applyAlignment="1">
      <alignment horizontal="center" vertical="center" wrapText="1"/>
    </xf>
    <xf numFmtId="0" fontId="2" fillId="2" borderId="1" xfId="2" applyNumberFormat="1" applyAlignment="1">
      <alignment horizontal="center" vertical="center" wrapText="1"/>
    </xf>
    <xf numFmtId="0" fontId="24" fillId="9" borderId="24" xfId="0" applyFont="1" applyFill="1" applyBorder="1" applyAlignment="1">
      <alignment vertical="top"/>
    </xf>
    <xf numFmtId="0" fontId="24" fillId="0" borderId="24" xfId="0" applyFont="1" applyBorder="1" applyAlignment="1">
      <alignment vertical="top"/>
    </xf>
    <xf numFmtId="0" fontId="5" fillId="8" borderId="20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4" fontId="5" fillId="9" borderId="24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" fontId="24" fillId="0" borderId="24" xfId="0" applyNumberFormat="1" applyFont="1" applyBorder="1" applyAlignment="1">
      <alignment horizontal="center" vertical="center"/>
    </xf>
    <xf numFmtId="4" fontId="24" fillId="9" borderId="24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/>
    </xf>
    <xf numFmtId="4" fontId="24" fillId="9" borderId="24" xfId="0" applyNumberFormat="1" applyFont="1" applyFill="1" applyBorder="1" applyAlignment="1">
      <alignment horizontal="center" vertical="center"/>
    </xf>
    <xf numFmtId="0" fontId="24" fillId="9" borderId="24" xfId="0" applyFont="1" applyFill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9" borderId="24" xfId="0" applyFont="1" applyFill="1" applyBorder="1" applyAlignment="1">
      <alignment horizontal="center" vertical="top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11" borderId="27" xfId="0" applyFont="1" applyFill="1" applyBorder="1" applyAlignment="1">
      <alignment horizontal="center" vertical="center"/>
    </xf>
    <xf numFmtId="4" fontId="26" fillId="11" borderId="9" xfId="0" applyNumberFormat="1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4" fontId="26" fillId="10" borderId="9" xfId="0" applyNumberFormat="1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4" fontId="27" fillId="0" borderId="9" xfId="0" applyNumberFormat="1" applyFont="1" applyBorder="1" applyAlignment="1">
      <alignment horizontal="center" vertical="center"/>
    </xf>
    <xf numFmtId="4" fontId="27" fillId="12" borderId="9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4" fontId="27" fillId="12" borderId="9" xfId="0" applyNumberFormat="1" applyFont="1" applyFill="1" applyBorder="1" applyAlignment="1">
      <alignment horizontal="center" vertical="center" wrapText="1"/>
    </xf>
    <xf numFmtId="0" fontId="27" fillId="12" borderId="9" xfId="0" applyFont="1" applyFill="1" applyBorder="1" applyAlignment="1">
      <alignment horizontal="center" vertical="center" wrapText="1"/>
    </xf>
    <xf numFmtId="0" fontId="27" fillId="1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6" fillId="13" borderId="27" xfId="0" applyFont="1" applyFill="1" applyBorder="1" applyAlignment="1">
      <alignment horizontal="center" vertical="center"/>
    </xf>
    <xf numFmtId="0" fontId="26" fillId="13" borderId="9" xfId="0" applyFont="1" applyFill="1" applyBorder="1" applyAlignment="1">
      <alignment horizontal="center" vertical="center"/>
    </xf>
    <xf numFmtId="4" fontId="26" fillId="13" borderId="9" xfId="0" applyNumberFormat="1" applyFont="1" applyFill="1" applyBorder="1" applyAlignment="1">
      <alignment horizontal="center" vertical="center"/>
    </xf>
    <xf numFmtId="0" fontId="0" fillId="0" borderId="9" xfId="0" applyBorder="1"/>
    <xf numFmtId="0" fontId="25" fillId="0" borderId="0" xfId="0" applyFont="1"/>
    <xf numFmtId="0" fontId="4" fillId="3" borderId="0" xfId="0" applyFont="1" applyFill="1" applyAlignment="1">
      <alignment horizontal="left" vertical="center" indent="7"/>
    </xf>
    <xf numFmtId="0" fontId="5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4" fontId="13" fillId="4" borderId="10" xfId="0" applyNumberFormat="1" applyFont="1" applyFill="1" applyBorder="1" applyAlignment="1">
      <alignment horizontal="right" vertical="center" wrapText="1"/>
    </xf>
    <xf numFmtId="0" fontId="14" fillId="4" borderId="10" xfId="0" applyFont="1" applyFill="1" applyBorder="1" applyAlignment="1">
      <alignment horizontal="left" vertical="center" wrapText="1"/>
    </xf>
    <xf numFmtId="4" fontId="14" fillId="4" borderId="10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_-* #,##0.00_-;\-* #,##0.00_-;_-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28574</xdr:colOff>
      <xdr:row>2</xdr:row>
      <xdr:rowOff>180975</xdr:rowOff>
    </xdr:from>
    <xdr:to>
      <xdr:col>10</xdr:col>
      <xdr:colOff>380999</xdr:colOff>
      <xdr:row>8</xdr:row>
      <xdr:rowOff>9525</xdr:rowOff>
    </xdr:to>
    <xdr:pic>
      <xdr:nvPicPr>
        <xdr:cNvPr id="2" name="Picture 1" descr="STEMA 1">
          <a:extLst>
            <a:ext uri="{FF2B5EF4-FFF2-40B4-BE49-F238E27FC236}">
              <a16:creationId xmlns:a16="http://schemas.microsoft.com/office/drawing/2014/main" id="{0E5FABFA-9AB1-4B74-AC4A-C45697E7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4" y="561975"/>
          <a:ext cx="962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2</xdr:row>
      <xdr:rowOff>114300</xdr:rowOff>
    </xdr:from>
    <xdr:to>
      <xdr:col>2</xdr:col>
      <xdr:colOff>66675</xdr:colOff>
      <xdr:row>7</xdr:row>
      <xdr:rowOff>47626</xdr:rowOff>
    </xdr:to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1040E3B3-9683-4C2B-B227-34D7BD9F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95300"/>
          <a:ext cx="809625" cy="885826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le98" displayName="Table98" ref="A4:I10" totalsRowShown="0" headerRowDxfId="13" dataDxfId="11" headerRowBorderDxfId="12" tableBorderDxfId="10" totalsRowBorderDxfId="9">
  <autoFilter ref="A4:I10"/>
  <tableColumns count="9">
    <tableColumn id="1" name="Kategoritë ekonomike" dataDxfId="8"/>
    <tableColumn id="2" name="Ndarjet Buxhetore Nr: 08/L-332" dataDxfId="7" dataCellStyle="Comma"/>
    <tableColumn id="5" name="49 - BE - Bashkimi Evropian" dataDxfId="6" dataCellStyle="Comma"/>
    <tableColumn id="6" name="Grante të mbetura" dataDxfId="5" dataCellStyle="Comma"/>
    <tableColumn id="7" name="59 - Qeveria Japoneze" dataDxfId="4" dataCellStyle="Comma"/>
    <tableColumn id="3" name="22 - Të hyrat e bartura" dataDxfId="3" dataCellStyle="Comma"/>
    <tableColumn id="4" name="Shtesa" dataDxfId="2" dataCellStyle="Comma"/>
    <tableColumn id="8" name="Tejkalimi i projeksionit THV" dataDxfId="1" dataCellStyle="Comma"/>
    <tableColumn id="11" name="Total" dataDxfId="0" dataCellStyle="Comma">
      <calculatedColumnFormula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53"/>
  <sheetViews>
    <sheetView tabSelected="1" workbookViewId="0">
      <selection activeCell="E19" sqref="E19"/>
    </sheetView>
  </sheetViews>
  <sheetFormatPr defaultRowHeight="15" x14ac:dyDescent="0.25"/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5.75" x14ac:dyDescent="0.25">
      <c r="A4" s="4"/>
      <c r="B4" s="5"/>
      <c r="C4" s="125" t="s">
        <v>3</v>
      </c>
      <c r="D4" s="125"/>
      <c r="E4" s="125"/>
      <c r="F4" s="125"/>
      <c r="G4" s="125"/>
      <c r="H4" s="125"/>
      <c r="I4" s="125"/>
      <c r="J4" s="5"/>
      <c r="K4" s="6"/>
    </row>
    <row r="5" spans="1:11" x14ac:dyDescent="0.25">
      <c r="A5" s="4"/>
      <c r="B5" s="5"/>
      <c r="C5" s="126" t="s">
        <v>0</v>
      </c>
      <c r="D5" s="126"/>
      <c r="E5" s="126"/>
      <c r="F5" s="126"/>
      <c r="G5" s="126"/>
      <c r="H5" s="126"/>
      <c r="I5" s="126"/>
      <c r="J5" s="5"/>
      <c r="K5" s="6"/>
    </row>
    <row r="6" spans="1:11" x14ac:dyDescent="0.25">
      <c r="A6" s="4"/>
      <c r="B6" s="5"/>
      <c r="C6" s="126" t="s">
        <v>1</v>
      </c>
      <c r="D6" s="126"/>
      <c r="E6" s="126"/>
      <c r="F6" s="126"/>
      <c r="G6" s="126"/>
      <c r="H6" s="126"/>
      <c r="I6" s="126"/>
      <c r="J6" s="5"/>
      <c r="K6" s="6"/>
    </row>
    <row r="7" spans="1:1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7"/>
      <c r="B9" s="8" t="s">
        <v>259</v>
      </c>
      <c r="C9" s="9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/>
      <c r="B10" s="10"/>
      <c r="C10" s="9"/>
      <c r="D10" s="5"/>
      <c r="E10" s="5"/>
      <c r="F10" s="5"/>
      <c r="G10" s="5"/>
      <c r="H10" s="5"/>
      <c r="I10" s="5"/>
      <c r="J10" s="5"/>
      <c r="K10" s="6"/>
    </row>
    <row r="11" spans="1:11" x14ac:dyDescent="0.25">
      <c r="A11" s="7"/>
      <c r="B11" s="10"/>
      <c r="C11" s="9"/>
      <c r="D11" s="5"/>
      <c r="E11" s="5"/>
      <c r="F11" s="5"/>
      <c r="G11" s="5"/>
      <c r="H11" s="5"/>
      <c r="I11" s="5"/>
      <c r="J11" s="5"/>
      <c r="K11" s="6"/>
    </row>
    <row r="12" spans="1:11" x14ac:dyDescent="0.25">
      <c r="A12" s="7"/>
      <c r="B12" s="10"/>
      <c r="C12" s="9"/>
      <c r="D12" s="5"/>
      <c r="E12" s="5"/>
      <c r="F12" s="5"/>
      <c r="G12" s="5"/>
      <c r="H12" s="5"/>
      <c r="I12" s="5"/>
      <c r="J12" s="5"/>
      <c r="K12" s="6"/>
    </row>
    <row r="13" spans="1:1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 ht="23.25" x14ac:dyDescent="0.35">
      <c r="A15" s="4"/>
      <c r="B15" s="127" t="s">
        <v>2</v>
      </c>
      <c r="C15" s="127"/>
      <c r="D15" s="127"/>
      <c r="E15" s="127"/>
      <c r="F15" s="127"/>
      <c r="G15" s="127"/>
      <c r="H15" s="127"/>
      <c r="I15" s="127"/>
      <c r="J15" s="5"/>
      <c r="K15" s="6"/>
    </row>
    <row r="16" spans="1:1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</row>
    <row r="20" spans="1:1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spans="1:1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</row>
    <row r="22" spans="1:1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</row>
    <row r="23" spans="1:1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</row>
    <row r="24" spans="1:1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6"/>
    </row>
    <row r="25" spans="1:11" x14ac:dyDescent="0.25">
      <c r="A25" s="128" t="s">
        <v>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30"/>
    </row>
    <row r="26" spans="1:1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 x14ac:dyDescent="0.25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6"/>
    </row>
    <row r="30" spans="1:1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6"/>
    </row>
    <row r="31" spans="1:1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6"/>
    </row>
    <row r="32" spans="1:1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6"/>
    </row>
    <row r="33" spans="1:1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6"/>
    </row>
    <row r="34" spans="1:11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6"/>
    </row>
    <row r="36" spans="1:1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 spans="1:11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6"/>
    </row>
    <row r="40" spans="1:1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6"/>
    </row>
    <row r="41" spans="1:11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6"/>
    </row>
    <row r="42" spans="1:11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6"/>
    </row>
    <row r="43" spans="1:11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x14ac:dyDescent="0.25">
      <c r="A44" s="4"/>
      <c r="B44" s="5"/>
      <c r="C44" s="11"/>
      <c r="D44" s="5"/>
      <c r="E44" s="5"/>
      <c r="F44" s="5"/>
      <c r="G44" s="5"/>
      <c r="H44" s="5"/>
      <c r="I44" s="5"/>
      <c r="J44" s="5"/>
      <c r="K44" s="6"/>
    </row>
    <row r="45" spans="1:1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spans="1:1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6"/>
    </row>
    <row r="47" spans="1:1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6"/>
    </row>
    <row r="48" spans="1:11" x14ac:dyDescent="0.25">
      <c r="A48" s="4"/>
      <c r="B48" s="5"/>
      <c r="D48" s="5"/>
      <c r="E48" s="5"/>
      <c r="F48" s="12" t="s">
        <v>5</v>
      </c>
      <c r="G48" s="5"/>
      <c r="H48" s="5"/>
      <c r="I48" s="5"/>
      <c r="J48" s="5"/>
      <c r="K48" s="6"/>
    </row>
    <row r="49" spans="1:1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6"/>
    </row>
    <row r="50" spans="1:1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6"/>
    </row>
    <row r="51" spans="1:1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6"/>
    </row>
    <row r="52" spans="1:1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6"/>
    </row>
    <row r="53" spans="1:11" ht="15.75" thickBot="1" x14ac:dyDescent="0.3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5"/>
    </row>
  </sheetData>
  <mergeCells count="5">
    <mergeCell ref="C4:I4"/>
    <mergeCell ref="C5:I5"/>
    <mergeCell ref="C6:I6"/>
    <mergeCell ref="B15:I15"/>
    <mergeCell ref="A25:K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12"/>
  <sheetViews>
    <sheetView workbookViewId="0">
      <selection activeCell="I29" sqref="I29"/>
    </sheetView>
  </sheetViews>
  <sheetFormatPr defaultRowHeight="15" x14ac:dyDescent="0.25"/>
  <cols>
    <col min="2" max="2" width="54.28515625" customWidth="1"/>
    <col min="3" max="3" width="11.5703125" style="68" bestFit="1" customWidth="1"/>
    <col min="4" max="4" width="10.140625" style="71" bestFit="1" customWidth="1"/>
    <col min="5" max="5" width="11.28515625" customWidth="1"/>
  </cols>
  <sheetData>
    <row r="1" spans="1:8" ht="15.75" x14ac:dyDescent="0.25">
      <c r="B1" s="137" t="s">
        <v>179</v>
      </c>
      <c r="C1" s="137"/>
      <c r="D1" s="137"/>
      <c r="E1" s="137"/>
      <c r="F1" s="137"/>
      <c r="G1" s="137"/>
      <c r="H1" s="137"/>
    </row>
    <row r="3" spans="1:8" ht="60" x14ac:dyDescent="0.25">
      <c r="A3" s="59">
        <v>5</v>
      </c>
      <c r="B3" s="59" t="s">
        <v>180</v>
      </c>
      <c r="C3" s="69" t="s">
        <v>113</v>
      </c>
      <c r="D3" s="24" t="s">
        <v>98</v>
      </c>
      <c r="E3" s="24" t="s">
        <v>112</v>
      </c>
      <c r="F3" s="24" t="s">
        <v>99</v>
      </c>
    </row>
    <row r="4" spans="1:8" x14ac:dyDescent="0.25">
      <c r="A4" s="26">
        <v>31125</v>
      </c>
      <c r="B4" s="59" t="s">
        <v>188</v>
      </c>
      <c r="C4" s="70">
        <v>40380.26</v>
      </c>
      <c r="D4" s="25">
        <v>0</v>
      </c>
      <c r="E4" s="75">
        <f>C4-D4</f>
        <v>40380.26</v>
      </c>
      <c r="F4" s="76" t="e">
        <f>C4/D4*100-100</f>
        <v>#DIV/0!</v>
      </c>
    </row>
    <row r="5" spans="1:8" x14ac:dyDescent="0.25">
      <c r="A5" s="26">
        <v>31230</v>
      </c>
      <c r="B5" s="59" t="s">
        <v>184</v>
      </c>
      <c r="C5" s="70">
        <v>27835.43</v>
      </c>
      <c r="D5" s="27">
        <v>74785.14</v>
      </c>
      <c r="E5" s="75">
        <f t="shared" ref="E5:E12" si="0">C5-D5</f>
        <v>-46949.71</v>
      </c>
      <c r="F5" s="24">
        <f t="shared" ref="F5:F12" si="1">C5/D5*100-100</f>
        <v>-62.779463941633324</v>
      </c>
    </row>
    <row r="6" spans="1:8" x14ac:dyDescent="0.25">
      <c r="A6" s="26">
        <v>31250</v>
      </c>
      <c r="B6" s="59" t="s">
        <v>181</v>
      </c>
      <c r="C6" s="70"/>
      <c r="D6" s="27">
        <v>28702.7</v>
      </c>
      <c r="E6" s="75">
        <f t="shared" si="0"/>
        <v>-28702.7</v>
      </c>
      <c r="F6" s="24">
        <f t="shared" si="1"/>
        <v>-100</v>
      </c>
    </row>
    <row r="7" spans="1:8" x14ac:dyDescent="0.25">
      <c r="A7" s="26">
        <v>31260</v>
      </c>
      <c r="B7" s="59" t="s">
        <v>187</v>
      </c>
      <c r="C7" s="70">
        <v>4233.75</v>
      </c>
      <c r="D7" s="25">
        <v>0</v>
      </c>
      <c r="E7" s="75">
        <f t="shared" si="0"/>
        <v>4233.75</v>
      </c>
      <c r="F7" s="24" t="e">
        <f t="shared" si="1"/>
        <v>#DIV/0!</v>
      </c>
    </row>
    <row r="8" spans="1:8" x14ac:dyDescent="0.25">
      <c r="A8" s="26">
        <v>31610</v>
      </c>
      <c r="B8" s="59" t="s">
        <v>186</v>
      </c>
      <c r="C8" s="70">
        <v>96042.31</v>
      </c>
      <c r="D8" s="25">
        <v>0</v>
      </c>
      <c r="E8" s="75">
        <f t="shared" si="0"/>
        <v>96042.31</v>
      </c>
      <c r="F8" s="24" t="e">
        <f t="shared" si="1"/>
        <v>#DIV/0!</v>
      </c>
    </row>
    <row r="9" spans="1:8" x14ac:dyDescent="0.25">
      <c r="A9" s="26">
        <v>31690</v>
      </c>
      <c r="B9" s="59" t="s">
        <v>135</v>
      </c>
      <c r="C9" s="70">
        <v>34306.339999999997</v>
      </c>
      <c r="D9" s="25">
        <v>0</v>
      </c>
      <c r="E9" s="75">
        <f t="shared" si="0"/>
        <v>34306.339999999997</v>
      </c>
      <c r="F9" s="24" t="e">
        <f t="shared" si="1"/>
        <v>#DIV/0!</v>
      </c>
    </row>
    <row r="10" spans="1:8" x14ac:dyDescent="0.25">
      <c r="A10" s="26">
        <v>31701</v>
      </c>
      <c r="B10" s="59" t="s">
        <v>185</v>
      </c>
      <c r="C10" s="70">
        <v>89950</v>
      </c>
      <c r="D10" s="25">
        <v>0</v>
      </c>
      <c r="E10" s="75">
        <f t="shared" si="0"/>
        <v>89950</v>
      </c>
      <c r="F10" s="24" t="e">
        <f t="shared" si="1"/>
        <v>#DIV/0!</v>
      </c>
    </row>
    <row r="11" spans="1:8" x14ac:dyDescent="0.25">
      <c r="A11" s="26">
        <v>34000</v>
      </c>
      <c r="B11" s="59" t="s">
        <v>182</v>
      </c>
      <c r="C11" s="70">
        <v>86802.74</v>
      </c>
      <c r="D11" s="27">
        <v>28961.98</v>
      </c>
      <c r="E11" s="75">
        <f t="shared" si="0"/>
        <v>57840.760000000009</v>
      </c>
      <c r="F11" s="24">
        <f t="shared" si="1"/>
        <v>199.71272682323519</v>
      </c>
    </row>
    <row r="12" spans="1:8" x14ac:dyDescent="0.25">
      <c r="A12" s="59"/>
      <c r="B12" s="59" t="s">
        <v>183</v>
      </c>
      <c r="C12" s="70">
        <f>SUM(C4:C11)</f>
        <v>379550.82999999996</v>
      </c>
      <c r="D12" s="27">
        <f>SUM(D4:D11)</f>
        <v>132449.82</v>
      </c>
      <c r="E12" s="75">
        <f t="shared" si="0"/>
        <v>247101.00999999995</v>
      </c>
      <c r="F12" s="24">
        <f t="shared" si="1"/>
        <v>186.56198249269039</v>
      </c>
    </row>
  </sheetData>
  <mergeCells count="1">
    <mergeCell ref="B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49"/>
  <sheetViews>
    <sheetView workbookViewId="0">
      <selection activeCell="A15" sqref="A15"/>
    </sheetView>
  </sheetViews>
  <sheetFormatPr defaultRowHeight="15" x14ac:dyDescent="0.25"/>
  <cols>
    <col min="2" max="2" width="9.140625" style="71"/>
    <col min="3" max="3" width="40" customWidth="1"/>
    <col min="4" max="4" width="14" customWidth="1"/>
    <col min="5" max="5" width="12.42578125" customWidth="1"/>
    <col min="6" max="6" width="12" customWidth="1"/>
  </cols>
  <sheetData>
    <row r="1" spans="1:9" x14ac:dyDescent="0.25">
      <c r="B1" s="138" t="s">
        <v>189</v>
      </c>
      <c r="C1" s="138"/>
      <c r="D1" s="138"/>
      <c r="E1" s="138"/>
      <c r="F1" s="138"/>
      <c r="G1" s="138"/>
      <c r="H1" s="138"/>
      <c r="I1" s="138"/>
    </row>
    <row r="2" spans="1:9" ht="15.75" thickBot="1" x14ac:dyDescent="0.3"/>
    <row r="3" spans="1:9" ht="29.25" thickBot="1" x14ac:dyDescent="0.3">
      <c r="A3" s="79" t="s">
        <v>190</v>
      </c>
      <c r="B3" s="80" t="s">
        <v>191</v>
      </c>
      <c r="C3" s="81" t="s">
        <v>8</v>
      </c>
      <c r="D3" s="80" t="s">
        <v>229</v>
      </c>
      <c r="E3" s="80" t="s">
        <v>192</v>
      </c>
      <c r="F3" s="82" t="s">
        <v>112</v>
      </c>
    </row>
    <row r="4" spans="1:9" ht="15.75" thickBot="1" x14ac:dyDescent="0.3">
      <c r="A4" s="83"/>
      <c r="B4" s="84"/>
      <c r="C4" s="85"/>
      <c r="D4" s="86">
        <v>2</v>
      </c>
      <c r="E4" s="86">
        <v>3</v>
      </c>
      <c r="F4" s="87"/>
    </row>
    <row r="5" spans="1:9" ht="15.75" thickBot="1" x14ac:dyDescent="0.3">
      <c r="A5" s="88">
        <v>1</v>
      </c>
      <c r="B5" s="89">
        <v>50000</v>
      </c>
      <c r="C5" s="90" t="s">
        <v>193</v>
      </c>
      <c r="D5" s="89">
        <v>0</v>
      </c>
      <c r="E5" s="89">
        <v>160</v>
      </c>
      <c r="F5" s="90">
        <f>D5-E5</f>
        <v>-160</v>
      </c>
    </row>
    <row r="6" spans="1:9" ht="15.75" thickBot="1" x14ac:dyDescent="0.3">
      <c r="A6" s="91">
        <v>2</v>
      </c>
      <c r="B6" s="85">
        <v>50013</v>
      </c>
      <c r="C6" s="85" t="s">
        <v>230</v>
      </c>
      <c r="D6" s="84">
        <v>67.5</v>
      </c>
      <c r="E6" s="84">
        <v>264.5</v>
      </c>
      <c r="F6" s="90">
        <f t="shared" ref="F6:F12" si="0">D6-E6</f>
        <v>-197</v>
      </c>
    </row>
    <row r="7" spans="1:9" ht="15.75" thickBot="1" x14ac:dyDescent="0.3">
      <c r="A7" s="88">
        <v>3</v>
      </c>
      <c r="B7" s="90">
        <v>50014</v>
      </c>
      <c r="C7" s="90" t="s">
        <v>231</v>
      </c>
      <c r="D7" s="89">
        <v>50</v>
      </c>
      <c r="E7" s="89">
        <v>380</v>
      </c>
      <c r="F7" s="90">
        <f t="shared" si="0"/>
        <v>-330</v>
      </c>
    </row>
    <row r="8" spans="1:9" ht="15.75" thickBot="1" x14ac:dyDescent="0.3">
      <c r="A8" s="91">
        <v>4</v>
      </c>
      <c r="B8" s="85">
        <v>50015</v>
      </c>
      <c r="C8" s="85" t="s">
        <v>232</v>
      </c>
      <c r="D8" s="84">
        <v>30</v>
      </c>
      <c r="E8" s="84">
        <v>14</v>
      </c>
      <c r="F8" s="90">
        <f t="shared" si="0"/>
        <v>16</v>
      </c>
    </row>
    <row r="9" spans="1:9" ht="15.75" thickBot="1" x14ac:dyDescent="0.3">
      <c r="A9" s="88">
        <v>5</v>
      </c>
      <c r="B9" s="90">
        <v>50016</v>
      </c>
      <c r="C9" s="90" t="s">
        <v>233</v>
      </c>
      <c r="D9" s="92">
        <v>1637</v>
      </c>
      <c r="E9" s="92">
        <v>3214.5</v>
      </c>
      <c r="F9" s="90">
        <f t="shared" si="0"/>
        <v>-1577.5</v>
      </c>
    </row>
    <row r="10" spans="1:9" ht="15.75" thickBot="1" x14ac:dyDescent="0.3">
      <c r="A10" s="91">
        <v>6</v>
      </c>
      <c r="B10" s="85">
        <v>50017</v>
      </c>
      <c r="C10" s="85" t="s">
        <v>194</v>
      </c>
      <c r="D10" s="84">
        <v>23</v>
      </c>
      <c r="E10" s="84">
        <v>15</v>
      </c>
      <c r="F10" s="90">
        <f t="shared" si="0"/>
        <v>8</v>
      </c>
    </row>
    <row r="11" spans="1:9" ht="15.75" thickBot="1" x14ac:dyDescent="0.3">
      <c r="A11" s="88">
        <v>7</v>
      </c>
      <c r="B11" s="90">
        <v>50019</v>
      </c>
      <c r="C11" s="90" t="s">
        <v>195</v>
      </c>
      <c r="D11" s="89">
        <v>391</v>
      </c>
      <c r="E11" s="89">
        <v>182</v>
      </c>
      <c r="F11" s="90">
        <f t="shared" si="0"/>
        <v>209</v>
      </c>
    </row>
    <row r="12" spans="1:9" ht="15.75" thickBot="1" x14ac:dyDescent="0.3">
      <c r="A12" s="91" t="s">
        <v>196</v>
      </c>
      <c r="B12" s="104">
        <v>16335</v>
      </c>
      <c r="C12" s="93" t="s">
        <v>197</v>
      </c>
      <c r="D12" s="94">
        <f>SUM(D5:D11)</f>
        <v>2198.5</v>
      </c>
      <c r="E12" s="94">
        <f>SUM(E5:E11)</f>
        <v>4230</v>
      </c>
      <c r="F12" s="95">
        <f t="shared" si="0"/>
        <v>-2031.5</v>
      </c>
    </row>
    <row r="13" spans="1:9" ht="15.75" thickBot="1" x14ac:dyDescent="0.3">
      <c r="A13" s="96">
        <v>8</v>
      </c>
      <c r="B13" s="90">
        <v>40110</v>
      </c>
      <c r="C13" s="90" t="s">
        <v>198</v>
      </c>
      <c r="D13" s="92">
        <v>68268.59</v>
      </c>
      <c r="E13" s="92">
        <v>53649.3</v>
      </c>
      <c r="F13" s="97">
        <f>D13-E13</f>
        <v>14619.289999999994</v>
      </c>
    </row>
    <row r="14" spans="1:9" ht="15.75" thickBot="1" x14ac:dyDescent="0.3">
      <c r="A14" s="91">
        <v>9</v>
      </c>
      <c r="B14" s="85">
        <v>50001</v>
      </c>
      <c r="C14" s="85" t="s">
        <v>199</v>
      </c>
      <c r="D14" s="98">
        <v>18330</v>
      </c>
      <c r="E14" s="98">
        <v>15230</v>
      </c>
      <c r="F14" s="97">
        <f t="shared" ref="F14:F15" si="1">D14-E14</f>
        <v>3100</v>
      </c>
    </row>
    <row r="15" spans="1:9" ht="15.75" thickBot="1" x14ac:dyDescent="0.3">
      <c r="A15" s="96" t="s">
        <v>200</v>
      </c>
      <c r="B15" s="103">
        <v>17535</v>
      </c>
      <c r="C15" s="95" t="s">
        <v>201</v>
      </c>
      <c r="D15" s="99">
        <f>SUM(D13:D14)</f>
        <v>86598.59</v>
      </c>
      <c r="E15" s="99">
        <f>SUM(E13:E14)</f>
        <v>68879.3</v>
      </c>
      <c r="F15" s="99">
        <f t="shared" si="1"/>
        <v>17719.289999999994</v>
      </c>
    </row>
    <row r="16" spans="1:9" ht="15.75" thickBot="1" x14ac:dyDescent="0.3">
      <c r="A16" s="96">
        <v>10</v>
      </c>
      <c r="B16" s="102">
        <v>50029</v>
      </c>
      <c r="C16" s="90" t="s">
        <v>234</v>
      </c>
      <c r="D16" s="97">
        <v>665</v>
      </c>
      <c r="E16" s="97">
        <v>0</v>
      </c>
      <c r="F16" s="97">
        <f>D16-E16</f>
        <v>665</v>
      </c>
    </row>
    <row r="17" spans="1:6" ht="30.75" thickBot="1" x14ac:dyDescent="0.3">
      <c r="A17" s="91">
        <v>11</v>
      </c>
      <c r="B17" s="85">
        <v>50212</v>
      </c>
      <c r="C17" s="84" t="s">
        <v>202</v>
      </c>
      <c r="D17" s="98">
        <v>8339.7000000000007</v>
      </c>
      <c r="E17" s="98">
        <v>2129.6999999999998</v>
      </c>
      <c r="F17" s="100">
        <f>D17-E17</f>
        <v>6210.0000000000009</v>
      </c>
    </row>
    <row r="18" spans="1:6" ht="30.75" thickBot="1" x14ac:dyDescent="0.3">
      <c r="A18" s="96">
        <v>12</v>
      </c>
      <c r="B18" s="90">
        <v>50208</v>
      </c>
      <c r="C18" s="89" t="s">
        <v>203</v>
      </c>
      <c r="D18" s="89"/>
      <c r="E18" s="89">
        <v>265</v>
      </c>
      <c r="F18" s="100">
        <f t="shared" ref="F18:F20" si="2">D18-E18</f>
        <v>-265</v>
      </c>
    </row>
    <row r="19" spans="1:6" ht="15.75" thickBot="1" x14ac:dyDescent="0.3">
      <c r="A19" s="91">
        <v>13</v>
      </c>
      <c r="B19" s="85">
        <v>50019</v>
      </c>
      <c r="C19" s="85" t="s">
        <v>204</v>
      </c>
      <c r="D19" s="100">
        <v>1357.05</v>
      </c>
      <c r="E19" s="100">
        <v>1747.35</v>
      </c>
      <c r="F19" s="100">
        <f t="shared" si="2"/>
        <v>-390.29999999999995</v>
      </c>
    </row>
    <row r="20" spans="1:6" ht="15.75" thickBot="1" x14ac:dyDescent="0.3">
      <c r="A20" s="96">
        <v>14</v>
      </c>
      <c r="B20" s="102">
        <v>50107</v>
      </c>
      <c r="C20" s="90" t="s">
        <v>205</v>
      </c>
      <c r="D20" s="90">
        <v>1574.9</v>
      </c>
      <c r="E20" s="90">
        <v>0</v>
      </c>
      <c r="F20" s="100">
        <f t="shared" si="2"/>
        <v>1574.9</v>
      </c>
    </row>
    <row r="21" spans="1:6" ht="15.75" thickBot="1" x14ac:dyDescent="0.3">
      <c r="A21" s="91">
        <v>15</v>
      </c>
      <c r="B21" s="102">
        <v>50405</v>
      </c>
      <c r="C21" s="90" t="s">
        <v>215</v>
      </c>
      <c r="D21" s="90">
        <v>1860</v>
      </c>
      <c r="E21" s="90">
        <v>0</v>
      </c>
      <c r="F21" s="100">
        <f>D21-E21</f>
        <v>1860</v>
      </c>
    </row>
    <row r="22" spans="1:6" ht="15.75" thickBot="1" x14ac:dyDescent="0.3">
      <c r="A22" s="91" t="s">
        <v>206</v>
      </c>
      <c r="B22" s="104">
        <v>18444</v>
      </c>
      <c r="C22" s="93" t="s">
        <v>207</v>
      </c>
      <c r="D22" s="94">
        <f>SUM(D16:D21)</f>
        <v>13796.65</v>
      </c>
      <c r="E22" s="94">
        <f>SUM(E16:E21)</f>
        <v>4142.0499999999993</v>
      </c>
      <c r="F22" s="94">
        <f>D22-E22</f>
        <v>9654.6</v>
      </c>
    </row>
    <row r="23" spans="1:6" ht="15.75" thickBot="1" x14ac:dyDescent="0.3">
      <c r="A23" s="96">
        <v>16</v>
      </c>
      <c r="B23" s="90">
        <v>50029</v>
      </c>
      <c r="C23" s="90" t="s">
        <v>234</v>
      </c>
      <c r="D23" s="97">
        <v>74997.8</v>
      </c>
      <c r="E23" s="97">
        <v>74809.88</v>
      </c>
      <c r="F23" s="97">
        <f>D23-E23</f>
        <v>187.91999999999825</v>
      </c>
    </row>
    <row r="24" spans="1:6" ht="15.75" thickBot="1" x14ac:dyDescent="0.3">
      <c r="A24" s="91">
        <v>17</v>
      </c>
      <c r="B24" s="85">
        <v>50104</v>
      </c>
      <c r="C24" s="85" t="s">
        <v>208</v>
      </c>
      <c r="D24" s="100">
        <v>0</v>
      </c>
      <c r="E24" s="100">
        <v>1000</v>
      </c>
      <c r="F24" s="97">
        <f t="shared" ref="F24:F26" si="3">D24-E24</f>
        <v>-1000</v>
      </c>
    </row>
    <row r="25" spans="1:6" ht="15.75" thickBot="1" x14ac:dyDescent="0.3">
      <c r="A25" s="96">
        <v>18</v>
      </c>
      <c r="B25" s="90">
        <v>50205</v>
      </c>
      <c r="C25" s="90" t="s">
        <v>209</v>
      </c>
      <c r="D25" s="90">
        <v>20</v>
      </c>
      <c r="E25" s="90">
        <v>10</v>
      </c>
      <c r="F25" s="97">
        <f t="shared" si="3"/>
        <v>10</v>
      </c>
    </row>
    <row r="26" spans="1:6" ht="15.75" thickBot="1" x14ac:dyDescent="0.3">
      <c r="A26" s="91" t="s">
        <v>210</v>
      </c>
      <c r="B26" s="104">
        <v>48035</v>
      </c>
      <c r="C26" s="93" t="s">
        <v>211</v>
      </c>
      <c r="D26" s="94">
        <f>SUM(D23:D25)</f>
        <v>75017.8</v>
      </c>
      <c r="E26" s="94">
        <f>SUM(E23:E25)</f>
        <v>75819.88</v>
      </c>
      <c r="F26" s="99">
        <f t="shared" si="3"/>
        <v>-802.08000000000175</v>
      </c>
    </row>
    <row r="27" spans="1:6" ht="15.75" thickBot="1" x14ac:dyDescent="0.3">
      <c r="A27" s="96">
        <v>19</v>
      </c>
      <c r="B27" s="90">
        <v>50009</v>
      </c>
      <c r="C27" s="90" t="s">
        <v>235</v>
      </c>
      <c r="D27" s="97">
        <v>1084.72</v>
      </c>
      <c r="E27" s="97">
        <v>5887.75</v>
      </c>
      <c r="F27" s="97">
        <f>D27-E27</f>
        <v>-4803.03</v>
      </c>
    </row>
    <row r="28" spans="1:6" ht="15.75" thickBot="1" x14ac:dyDescent="0.3">
      <c r="A28" s="96">
        <v>20</v>
      </c>
      <c r="B28" s="90">
        <v>50011</v>
      </c>
      <c r="C28" s="90" t="s">
        <v>213</v>
      </c>
      <c r="D28" s="97">
        <v>3750</v>
      </c>
      <c r="E28" s="97">
        <v>3940</v>
      </c>
      <c r="F28" s="97">
        <f t="shared" ref="F28:F32" si="4">D28-E28</f>
        <v>-190</v>
      </c>
    </row>
    <row r="29" spans="1:6" ht="15.75" thickBot="1" x14ac:dyDescent="0.3">
      <c r="A29" s="96">
        <v>21</v>
      </c>
      <c r="B29" s="101">
        <v>50012</v>
      </c>
      <c r="C29" s="85" t="s">
        <v>236</v>
      </c>
      <c r="D29" s="77">
        <v>908571.71</v>
      </c>
      <c r="E29" s="77">
        <v>0</v>
      </c>
      <c r="F29" s="97">
        <f>D29-E29</f>
        <v>908571.71</v>
      </c>
    </row>
    <row r="30" spans="1:6" ht="15.75" thickBot="1" x14ac:dyDescent="0.3">
      <c r="A30" s="96">
        <v>22</v>
      </c>
      <c r="B30" s="85">
        <v>50026</v>
      </c>
      <c r="C30" s="85" t="s">
        <v>214</v>
      </c>
      <c r="D30" s="85">
        <v>1702.31</v>
      </c>
      <c r="E30" s="85">
        <v>306.08999999999997</v>
      </c>
      <c r="F30" s="97">
        <f t="shared" si="4"/>
        <v>1396.22</v>
      </c>
    </row>
    <row r="31" spans="1:6" ht="15.75" thickBot="1" x14ac:dyDescent="0.3">
      <c r="A31" s="96">
        <v>23</v>
      </c>
      <c r="B31" s="90">
        <v>50405</v>
      </c>
      <c r="C31" s="90" t="s">
        <v>215</v>
      </c>
      <c r="D31" s="97">
        <v>1173.24</v>
      </c>
      <c r="E31" s="97">
        <v>1417.8</v>
      </c>
      <c r="F31" s="97">
        <f t="shared" si="4"/>
        <v>-244.55999999999995</v>
      </c>
    </row>
    <row r="32" spans="1:6" ht="15.75" thickBot="1" x14ac:dyDescent="0.3">
      <c r="A32" s="96">
        <v>24</v>
      </c>
      <c r="B32" s="90">
        <v>50019</v>
      </c>
      <c r="C32" s="90" t="s">
        <v>204</v>
      </c>
      <c r="D32" s="97">
        <v>4290</v>
      </c>
      <c r="E32" s="97">
        <v>6680</v>
      </c>
      <c r="F32" s="97">
        <f t="shared" si="4"/>
        <v>-2390</v>
      </c>
    </row>
    <row r="33" spans="1:6" s="16" customFormat="1" ht="15.75" thickBot="1" x14ac:dyDescent="0.3">
      <c r="A33" s="96" t="s">
        <v>216</v>
      </c>
      <c r="B33" s="103">
        <v>66480</v>
      </c>
      <c r="C33" s="95" t="s">
        <v>217</v>
      </c>
      <c r="D33" s="99">
        <f>SUM(D27:D32)</f>
        <v>920571.98</v>
      </c>
      <c r="E33" s="99">
        <f>SUM(E27:E32)</f>
        <v>18231.64</v>
      </c>
      <c r="F33" s="99">
        <f>D33-E33</f>
        <v>902340.34</v>
      </c>
    </row>
    <row r="34" spans="1:6" ht="15.75" thickBot="1" x14ac:dyDescent="0.3">
      <c r="A34" s="91">
        <v>25</v>
      </c>
      <c r="B34" s="85">
        <v>50409</v>
      </c>
      <c r="C34" s="85" t="s">
        <v>218</v>
      </c>
      <c r="D34" s="100">
        <v>10480</v>
      </c>
      <c r="E34" s="100">
        <v>8020</v>
      </c>
      <c r="F34" s="100">
        <f>D34-E34</f>
        <v>2460</v>
      </c>
    </row>
    <row r="35" spans="1:6" s="16" customFormat="1" ht="15.75" thickBot="1" x14ac:dyDescent="0.3">
      <c r="A35" s="96" t="s">
        <v>216</v>
      </c>
      <c r="B35" s="103">
        <v>92890</v>
      </c>
      <c r="C35" s="95" t="s">
        <v>219</v>
      </c>
      <c r="D35" s="99">
        <f>D34</f>
        <v>10480</v>
      </c>
      <c r="E35" s="99">
        <f>E34</f>
        <v>8020</v>
      </c>
      <c r="F35" s="94">
        <f>D35-E35</f>
        <v>2460</v>
      </c>
    </row>
    <row r="36" spans="1:6" ht="15.75" thickBot="1" x14ac:dyDescent="0.3">
      <c r="A36" s="91">
        <v>26</v>
      </c>
      <c r="B36" s="85">
        <v>50019</v>
      </c>
      <c r="C36" s="85" t="s">
        <v>204</v>
      </c>
      <c r="D36" s="85">
        <v>268</v>
      </c>
      <c r="E36" s="85">
        <v>71</v>
      </c>
      <c r="F36" s="85">
        <f>D36-E36</f>
        <v>197</v>
      </c>
    </row>
    <row r="37" spans="1:6" ht="15.75" thickBot="1" x14ac:dyDescent="0.3">
      <c r="A37" s="96">
        <v>27</v>
      </c>
      <c r="B37" s="102">
        <v>50024</v>
      </c>
      <c r="C37" s="90" t="s">
        <v>237</v>
      </c>
      <c r="D37" s="78">
        <v>1605</v>
      </c>
      <c r="E37" s="78">
        <v>0</v>
      </c>
      <c r="F37" s="85">
        <f t="shared" ref="F37:F39" si="5">D37-E37</f>
        <v>1605</v>
      </c>
    </row>
    <row r="38" spans="1:6" ht="15.75" thickBot="1" x14ac:dyDescent="0.3">
      <c r="A38" s="91">
        <v>28</v>
      </c>
      <c r="B38" s="85">
        <v>50409</v>
      </c>
      <c r="C38" s="85" t="s">
        <v>220</v>
      </c>
      <c r="D38" s="100">
        <v>6499.05</v>
      </c>
      <c r="E38" s="100">
        <v>5895.05</v>
      </c>
      <c r="F38" s="85">
        <f t="shared" si="5"/>
        <v>604</v>
      </c>
    </row>
    <row r="39" spans="1:6" s="16" customFormat="1" ht="15.75" thickBot="1" x14ac:dyDescent="0.3">
      <c r="A39" s="91" t="s">
        <v>221</v>
      </c>
      <c r="B39" s="104">
        <v>75050</v>
      </c>
      <c r="C39" s="93" t="s">
        <v>222</v>
      </c>
      <c r="D39" s="94">
        <f>SUM(D36:D38)</f>
        <v>8372.0499999999993</v>
      </c>
      <c r="E39" s="94">
        <f>SUM(E36:E38)</f>
        <v>5966.05</v>
      </c>
      <c r="F39" s="93">
        <f t="shared" si="5"/>
        <v>2405.9999999999991</v>
      </c>
    </row>
    <row r="40" spans="1:6" ht="15.75" thickBot="1" x14ac:dyDescent="0.3">
      <c r="A40" s="96">
        <v>29</v>
      </c>
      <c r="B40" s="102">
        <v>50405</v>
      </c>
      <c r="C40" s="90" t="s">
        <v>215</v>
      </c>
      <c r="D40" s="90">
        <v>205</v>
      </c>
      <c r="E40" s="90">
        <v>95</v>
      </c>
      <c r="F40" s="95">
        <f>D40-E40</f>
        <v>110</v>
      </c>
    </row>
    <row r="41" spans="1:6" s="16" customFormat="1" ht="15.75" thickBot="1" x14ac:dyDescent="0.3">
      <c r="A41" s="91" t="s">
        <v>238</v>
      </c>
      <c r="B41" s="93">
        <v>85035</v>
      </c>
      <c r="C41" s="93" t="s">
        <v>223</v>
      </c>
      <c r="D41" s="93">
        <f>D40</f>
        <v>205</v>
      </c>
      <c r="E41" s="93">
        <f>E40</f>
        <v>95</v>
      </c>
      <c r="F41" s="95">
        <f>D41-E41</f>
        <v>110</v>
      </c>
    </row>
    <row r="42" spans="1:6" ht="15.75" thickBot="1" x14ac:dyDescent="0.3">
      <c r="A42" s="96" t="s">
        <v>18</v>
      </c>
      <c r="B42" s="102"/>
      <c r="C42" s="95" t="s">
        <v>224</v>
      </c>
      <c r="D42" s="99">
        <f>D12+D15+D22+D26+D33+D35+D39+D41</f>
        <v>1117240.57</v>
      </c>
      <c r="E42" s="99">
        <f>E12+E15+E22+E26+E33+E35+E39+E41</f>
        <v>185383.91999999998</v>
      </c>
      <c r="F42" s="99">
        <f>D42-E42</f>
        <v>931856.65000000014</v>
      </c>
    </row>
    <row r="43" spans="1:6" ht="15.75" thickBot="1" x14ac:dyDescent="0.3">
      <c r="A43" s="91">
        <v>30</v>
      </c>
      <c r="B43" s="101"/>
      <c r="C43" s="85" t="s">
        <v>225</v>
      </c>
      <c r="D43" s="100">
        <v>86270</v>
      </c>
      <c r="E43" s="100">
        <v>28350</v>
      </c>
      <c r="F43" s="100">
        <f>D43-E43</f>
        <v>57920</v>
      </c>
    </row>
    <row r="44" spans="1:6" ht="15.75" thickBot="1" x14ac:dyDescent="0.3">
      <c r="A44" s="96">
        <v>31</v>
      </c>
      <c r="B44" s="102"/>
      <c r="C44" s="90" t="s">
        <v>226</v>
      </c>
      <c r="D44" s="97">
        <v>198.75</v>
      </c>
      <c r="E44" s="97">
        <v>2122.56</v>
      </c>
      <c r="F44" s="100">
        <f t="shared" ref="F44:F45" si="6">D44-E44</f>
        <v>-1923.81</v>
      </c>
    </row>
    <row r="45" spans="1:6" ht="15.75" thickBot="1" x14ac:dyDescent="0.3">
      <c r="A45" s="91" t="s">
        <v>19</v>
      </c>
      <c r="B45" s="101"/>
      <c r="C45" s="93" t="s">
        <v>227</v>
      </c>
      <c r="D45" s="94">
        <f>SUM(D43:D44)</f>
        <v>86468.75</v>
      </c>
      <c r="E45" s="94">
        <f>SUM(E43:E44)</f>
        <v>30472.560000000001</v>
      </c>
      <c r="F45" s="94">
        <f t="shared" si="6"/>
        <v>55996.19</v>
      </c>
    </row>
    <row r="46" spans="1:6" ht="15.75" thickBot="1" x14ac:dyDescent="0.3">
      <c r="A46" s="96"/>
      <c r="B46" s="102"/>
      <c r="C46" s="95" t="s">
        <v>228</v>
      </c>
      <c r="D46" s="99">
        <f>D42+D45</f>
        <v>1203709.32</v>
      </c>
      <c r="E46" s="99">
        <f>E42+E45</f>
        <v>215856.47999999998</v>
      </c>
      <c r="F46" s="99">
        <f>D46-E46</f>
        <v>987852.84000000008</v>
      </c>
    </row>
    <row r="49" spans="3:6" x14ac:dyDescent="0.25">
      <c r="C49" s="21"/>
      <c r="E49" s="21"/>
      <c r="F49" s="21"/>
    </row>
  </sheetData>
  <mergeCells count="1">
    <mergeCell ref="B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8"/>
  <sheetViews>
    <sheetView workbookViewId="0">
      <selection activeCell="G5" sqref="G5"/>
    </sheetView>
  </sheetViews>
  <sheetFormatPr defaultRowHeight="15" x14ac:dyDescent="0.25"/>
  <cols>
    <col min="1" max="1" width="34.7109375" bestFit="1" customWidth="1"/>
    <col min="2" max="2" width="12.28515625" bestFit="1" customWidth="1"/>
    <col min="3" max="3" width="10.7109375" bestFit="1" customWidth="1"/>
    <col min="4" max="4" width="9.7109375" bestFit="1" customWidth="1"/>
    <col min="5" max="6" width="10.7109375" bestFit="1" customWidth="1"/>
    <col min="7" max="7" width="12.28515625" bestFit="1" customWidth="1"/>
  </cols>
  <sheetData>
    <row r="1" spans="1:7" ht="15.75" x14ac:dyDescent="0.25">
      <c r="B1" s="124" t="s">
        <v>262</v>
      </c>
    </row>
    <row r="2" spans="1:7" ht="15.75" thickBot="1" x14ac:dyDescent="0.3"/>
    <row r="3" spans="1:7" ht="60.75" thickBot="1" x14ac:dyDescent="0.3">
      <c r="A3" s="105" t="s">
        <v>239</v>
      </c>
      <c r="B3" s="106" t="s">
        <v>240</v>
      </c>
      <c r="C3" s="106" t="s">
        <v>115</v>
      </c>
      <c r="D3" s="106" t="s">
        <v>165</v>
      </c>
      <c r="E3" s="106" t="s">
        <v>174</v>
      </c>
      <c r="F3" s="106" t="s">
        <v>241</v>
      </c>
      <c r="G3" s="106" t="s">
        <v>242</v>
      </c>
    </row>
    <row r="4" spans="1:7" ht="15.75" thickBot="1" x14ac:dyDescent="0.3">
      <c r="A4" s="107" t="s">
        <v>243</v>
      </c>
      <c r="B4" s="108">
        <v>1732285.04</v>
      </c>
      <c r="C4" s="108">
        <v>587363.44999999995</v>
      </c>
      <c r="D4" s="108">
        <v>78100.77</v>
      </c>
      <c r="E4" s="108">
        <v>125624.68</v>
      </c>
      <c r="F4" s="108">
        <v>379550.83</v>
      </c>
      <c r="G4" s="108">
        <v>2902924.77</v>
      </c>
    </row>
    <row r="5" spans="1:7" ht="15.75" thickBot="1" x14ac:dyDescent="0.3">
      <c r="A5" s="109" t="s">
        <v>244</v>
      </c>
      <c r="B5" s="110">
        <v>1732285.04</v>
      </c>
      <c r="C5" s="110">
        <v>381812.99</v>
      </c>
      <c r="D5" s="110">
        <v>73335.45</v>
      </c>
      <c r="E5" s="111" t="s">
        <v>168</v>
      </c>
      <c r="F5" s="110">
        <v>155235.41</v>
      </c>
      <c r="G5" s="110">
        <v>2342668.89</v>
      </c>
    </row>
    <row r="6" spans="1:7" ht="15.75" thickBot="1" x14ac:dyDescent="0.3">
      <c r="A6" s="112" t="s">
        <v>245</v>
      </c>
      <c r="B6" s="113">
        <v>87706.85</v>
      </c>
      <c r="C6" s="114">
        <v>46995.25</v>
      </c>
      <c r="D6" s="115" t="s">
        <v>168</v>
      </c>
      <c r="E6" s="115" t="s">
        <v>168</v>
      </c>
      <c r="F6" s="115" t="s">
        <v>168</v>
      </c>
      <c r="G6" s="113">
        <v>134702.1</v>
      </c>
    </row>
    <row r="7" spans="1:7" ht="15.75" thickBot="1" x14ac:dyDescent="0.3">
      <c r="A7" s="112" t="s">
        <v>197</v>
      </c>
      <c r="B7" s="116">
        <v>83799.070000000007</v>
      </c>
      <c r="C7" s="116">
        <v>72774.67</v>
      </c>
      <c r="D7" s="116">
        <v>43992.03</v>
      </c>
      <c r="E7" s="115" t="s">
        <v>168</v>
      </c>
      <c r="F7" s="115" t="s">
        <v>168</v>
      </c>
      <c r="G7" s="113">
        <v>200565.77</v>
      </c>
    </row>
    <row r="8" spans="1:7" ht="15.75" thickBot="1" x14ac:dyDescent="0.3">
      <c r="A8" s="112" t="s">
        <v>246</v>
      </c>
      <c r="B8" s="114">
        <v>106615.65</v>
      </c>
      <c r="C8" s="116">
        <v>10602</v>
      </c>
      <c r="D8" s="115" t="s">
        <v>168</v>
      </c>
      <c r="E8" s="115" t="s">
        <v>168</v>
      </c>
      <c r="F8" s="115" t="s">
        <v>168</v>
      </c>
      <c r="G8" s="113">
        <v>117217.65</v>
      </c>
    </row>
    <row r="9" spans="1:7" ht="15.75" thickBot="1" x14ac:dyDescent="0.3">
      <c r="A9" s="112" t="s">
        <v>201</v>
      </c>
      <c r="B9" s="116">
        <v>44127.06</v>
      </c>
      <c r="C9" s="116">
        <v>3500</v>
      </c>
      <c r="D9" s="115" t="s">
        <v>168</v>
      </c>
      <c r="E9" s="115" t="s">
        <v>168</v>
      </c>
      <c r="F9" s="115" t="s">
        <v>168</v>
      </c>
      <c r="G9" s="113">
        <v>47627.06</v>
      </c>
    </row>
    <row r="10" spans="1:7" ht="15.75" thickBot="1" x14ac:dyDescent="0.3">
      <c r="A10" s="112" t="s">
        <v>247</v>
      </c>
      <c r="B10" s="116">
        <v>70996.899999999994</v>
      </c>
      <c r="C10" s="116">
        <v>87519.53</v>
      </c>
      <c r="D10" s="116">
        <v>1996.49</v>
      </c>
      <c r="E10" s="115" t="s">
        <v>168</v>
      </c>
      <c r="F10" s="116">
        <v>14000</v>
      </c>
      <c r="G10" s="113">
        <v>174512.92</v>
      </c>
    </row>
    <row r="11" spans="1:7" ht="15.75" thickBot="1" x14ac:dyDescent="0.3">
      <c r="A11" s="112" t="s">
        <v>248</v>
      </c>
      <c r="B11" s="115" t="s">
        <v>168</v>
      </c>
      <c r="C11" s="115">
        <v>500</v>
      </c>
      <c r="D11" s="115" t="s">
        <v>168</v>
      </c>
      <c r="E11" s="115" t="s">
        <v>168</v>
      </c>
      <c r="F11" s="115" t="s">
        <v>168</v>
      </c>
      <c r="G11" s="115">
        <v>500</v>
      </c>
    </row>
    <row r="12" spans="1:7" ht="15.75" thickBot="1" x14ac:dyDescent="0.3">
      <c r="A12" s="112" t="s">
        <v>212</v>
      </c>
      <c r="B12" s="114">
        <v>9175.2000000000007</v>
      </c>
      <c r="C12" s="114">
        <v>1427.8</v>
      </c>
      <c r="D12" s="115" t="s">
        <v>168</v>
      </c>
      <c r="E12" s="115" t="s">
        <v>168</v>
      </c>
      <c r="F12" s="115" t="s">
        <v>168</v>
      </c>
      <c r="G12" s="113">
        <v>10603</v>
      </c>
    </row>
    <row r="13" spans="1:7" ht="15.75" thickBot="1" x14ac:dyDescent="0.3">
      <c r="A13" s="112" t="s">
        <v>249</v>
      </c>
      <c r="B13" s="116">
        <v>22533.63</v>
      </c>
      <c r="C13" s="116">
        <v>4500.63</v>
      </c>
      <c r="D13" s="115" t="s">
        <v>168</v>
      </c>
      <c r="E13" s="115" t="s">
        <v>168</v>
      </c>
      <c r="F13" s="113">
        <v>40380.26</v>
      </c>
      <c r="G13" s="113">
        <v>67414.52</v>
      </c>
    </row>
    <row r="14" spans="1:7" ht="15.75" thickBot="1" x14ac:dyDescent="0.3">
      <c r="A14" s="112" t="s">
        <v>250</v>
      </c>
      <c r="B14" s="116">
        <v>58374.16</v>
      </c>
      <c r="C14" s="116">
        <v>3706</v>
      </c>
      <c r="D14" s="115" t="s">
        <v>168</v>
      </c>
      <c r="E14" s="115" t="s">
        <v>168</v>
      </c>
      <c r="F14" s="116">
        <v>23577.45</v>
      </c>
      <c r="G14" s="113">
        <v>85657.61</v>
      </c>
    </row>
    <row r="15" spans="1:7" ht="15.75" thickBot="1" x14ac:dyDescent="0.3">
      <c r="A15" s="112" t="s">
        <v>251</v>
      </c>
      <c r="B15" s="116">
        <v>255612.9</v>
      </c>
      <c r="C15" s="116">
        <v>66403.14</v>
      </c>
      <c r="D15" s="116">
        <v>9501.1299999999992</v>
      </c>
      <c r="E15" s="115" t="s">
        <v>168</v>
      </c>
      <c r="F15" s="115" t="s">
        <v>168</v>
      </c>
      <c r="G15" s="113">
        <v>331517.17</v>
      </c>
    </row>
    <row r="16" spans="1:7" ht="15.75" thickBot="1" x14ac:dyDescent="0.3">
      <c r="A16" s="112" t="s">
        <v>252</v>
      </c>
      <c r="B16" s="116">
        <v>19859.8</v>
      </c>
      <c r="C16" s="117">
        <v>316.60000000000002</v>
      </c>
      <c r="D16" s="117">
        <v>575.04999999999995</v>
      </c>
      <c r="E16" s="115" t="s">
        <v>168</v>
      </c>
      <c r="F16" s="115" t="s">
        <v>168</v>
      </c>
      <c r="G16" s="113">
        <v>20751.45</v>
      </c>
    </row>
    <row r="17" spans="1:7" ht="15.75" thickBot="1" x14ac:dyDescent="0.3">
      <c r="A17" s="112" t="s">
        <v>253</v>
      </c>
      <c r="B17" s="116">
        <v>25564.35</v>
      </c>
      <c r="C17" s="116">
        <v>9970</v>
      </c>
      <c r="D17" s="116">
        <v>5500</v>
      </c>
      <c r="E17" s="115" t="s">
        <v>168</v>
      </c>
      <c r="F17" s="115" t="s">
        <v>168</v>
      </c>
      <c r="G17" s="113">
        <v>41034.35</v>
      </c>
    </row>
    <row r="18" spans="1:7" ht="15.75" thickBot="1" x14ac:dyDescent="0.3">
      <c r="A18" s="112" t="s">
        <v>254</v>
      </c>
      <c r="B18" s="116">
        <v>947919.47</v>
      </c>
      <c r="C18" s="116">
        <v>73597.37</v>
      </c>
      <c r="D18" s="116">
        <v>11770.75</v>
      </c>
      <c r="E18" s="115" t="s">
        <v>168</v>
      </c>
      <c r="F18" s="116">
        <v>77277.7</v>
      </c>
      <c r="G18" s="113">
        <v>1110565.29</v>
      </c>
    </row>
    <row r="19" spans="1:7" ht="15.75" thickBot="1" x14ac:dyDescent="0.3">
      <c r="A19" s="109" t="s">
        <v>255</v>
      </c>
      <c r="B19" s="111" t="s">
        <v>168</v>
      </c>
      <c r="C19" s="110">
        <v>175716.92</v>
      </c>
      <c r="D19" s="110">
        <v>4765.32</v>
      </c>
      <c r="E19" s="110">
        <v>125624.68</v>
      </c>
      <c r="F19" s="110">
        <v>18336.87</v>
      </c>
      <c r="G19" s="110">
        <v>324443.78999999998</v>
      </c>
    </row>
    <row r="20" spans="1:7" ht="15.75" thickBot="1" x14ac:dyDescent="0.3">
      <c r="A20" s="112" t="s">
        <v>245</v>
      </c>
      <c r="B20" s="115" t="s">
        <v>168</v>
      </c>
      <c r="C20" s="113">
        <v>45818.92</v>
      </c>
      <c r="D20" s="115" t="s">
        <v>168</v>
      </c>
      <c r="E20" s="116">
        <v>38800</v>
      </c>
      <c r="F20" s="115" t="s">
        <v>168</v>
      </c>
      <c r="G20" s="113">
        <v>84618.92</v>
      </c>
    </row>
    <row r="21" spans="1:7" ht="15.75" thickBot="1" x14ac:dyDescent="0.3">
      <c r="A21" s="112" t="s">
        <v>197</v>
      </c>
      <c r="B21" s="115" t="s">
        <v>168</v>
      </c>
      <c r="C21" s="113">
        <v>15404.08</v>
      </c>
      <c r="D21" s="115" t="s">
        <v>168</v>
      </c>
      <c r="E21" s="117" t="s">
        <v>168</v>
      </c>
      <c r="F21" s="115" t="s">
        <v>168</v>
      </c>
      <c r="G21" s="113">
        <v>15404.08</v>
      </c>
    </row>
    <row r="22" spans="1:7" ht="15.75" thickBot="1" x14ac:dyDescent="0.3">
      <c r="A22" s="112" t="s">
        <v>201</v>
      </c>
      <c r="B22" s="115" t="s">
        <v>168</v>
      </c>
      <c r="C22" s="113">
        <v>2990.1</v>
      </c>
      <c r="D22" s="115" t="s">
        <v>168</v>
      </c>
      <c r="E22" s="117" t="s">
        <v>168</v>
      </c>
      <c r="F22" s="115" t="s">
        <v>168</v>
      </c>
      <c r="G22" s="113">
        <v>2990.1</v>
      </c>
    </row>
    <row r="23" spans="1:7" ht="15.75" thickBot="1" x14ac:dyDescent="0.3">
      <c r="A23" s="112" t="s">
        <v>247</v>
      </c>
      <c r="B23" s="115" t="s">
        <v>168</v>
      </c>
      <c r="C23" s="116">
        <v>19206.02</v>
      </c>
      <c r="D23" s="115" t="s">
        <v>168</v>
      </c>
      <c r="E23" s="116">
        <v>9000</v>
      </c>
      <c r="F23" s="113">
        <v>10093.23</v>
      </c>
      <c r="G23" s="113">
        <v>38299.25</v>
      </c>
    </row>
    <row r="24" spans="1:7" ht="15.75" thickBot="1" x14ac:dyDescent="0.3">
      <c r="A24" s="112" t="s">
        <v>249</v>
      </c>
      <c r="B24" s="115" t="s">
        <v>168</v>
      </c>
      <c r="C24" s="118" t="s">
        <v>168</v>
      </c>
      <c r="D24" s="115" t="s">
        <v>168</v>
      </c>
      <c r="E24" s="116">
        <v>14997.6</v>
      </c>
      <c r="F24" s="115" t="s">
        <v>168</v>
      </c>
      <c r="G24" s="113">
        <v>14997.6</v>
      </c>
    </row>
    <row r="25" spans="1:7" ht="15.75" thickBot="1" x14ac:dyDescent="0.3">
      <c r="A25" s="112" t="s">
        <v>256</v>
      </c>
      <c r="B25" s="115" t="s">
        <v>168</v>
      </c>
      <c r="C25" s="119"/>
      <c r="D25" s="119"/>
      <c r="E25" s="116">
        <v>14927.08</v>
      </c>
      <c r="F25" s="119"/>
      <c r="G25" s="113">
        <v>14927.08</v>
      </c>
    </row>
    <row r="26" spans="1:7" ht="15.75" thickBot="1" x14ac:dyDescent="0.3">
      <c r="A26" s="112" t="s">
        <v>250</v>
      </c>
      <c r="B26" s="115" t="s">
        <v>168</v>
      </c>
      <c r="C26" s="113">
        <v>25473</v>
      </c>
      <c r="D26" s="115" t="s">
        <v>168</v>
      </c>
      <c r="E26" s="117" t="s">
        <v>168</v>
      </c>
      <c r="F26" s="115" t="s">
        <v>168</v>
      </c>
      <c r="G26" s="113">
        <v>25473</v>
      </c>
    </row>
    <row r="27" spans="1:7" ht="15.75" thickBot="1" x14ac:dyDescent="0.3">
      <c r="A27" s="112" t="s">
        <v>251</v>
      </c>
      <c r="B27" s="115" t="s">
        <v>168</v>
      </c>
      <c r="C27" s="116">
        <v>24158.01</v>
      </c>
      <c r="D27" s="113">
        <v>2619.06</v>
      </c>
      <c r="E27" s="115" t="s">
        <v>168</v>
      </c>
      <c r="F27" s="115" t="s">
        <v>168</v>
      </c>
      <c r="G27" s="113">
        <v>26777.07</v>
      </c>
    </row>
    <row r="28" spans="1:7" ht="15.75" thickBot="1" x14ac:dyDescent="0.3">
      <c r="A28" s="112" t="s">
        <v>257</v>
      </c>
      <c r="B28" s="115" t="s">
        <v>168</v>
      </c>
      <c r="C28" s="115" t="s">
        <v>168</v>
      </c>
      <c r="D28" s="113">
        <v>1727.25</v>
      </c>
      <c r="E28" s="116">
        <v>18000</v>
      </c>
      <c r="F28" s="115" t="s">
        <v>168</v>
      </c>
      <c r="G28" s="113">
        <v>19727.25</v>
      </c>
    </row>
    <row r="29" spans="1:7" ht="15.75" thickBot="1" x14ac:dyDescent="0.3">
      <c r="A29" s="112" t="s">
        <v>254</v>
      </c>
      <c r="B29" s="115" t="s">
        <v>168</v>
      </c>
      <c r="C29" s="114">
        <v>42666.79</v>
      </c>
      <c r="D29" s="115">
        <v>419.01</v>
      </c>
      <c r="E29" s="116">
        <v>29900</v>
      </c>
      <c r="F29" s="113">
        <v>8243.64</v>
      </c>
      <c r="G29" s="113">
        <v>81229.440000000002</v>
      </c>
    </row>
    <row r="30" spans="1:7" ht="15.75" thickBot="1" x14ac:dyDescent="0.3">
      <c r="A30" s="120" t="s">
        <v>258</v>
      </c>
      <c r="B30" s="121" t="s">
        <v>168</v>
      </c>
      <c r="C30" s="122">
        <v>8899.56</v>
      </c>
      <c r="D30" s="121" t="s">
        <v>168</v>
      </c>
      <c r="E30" s="121" t="s">
        <v>168</v>
      </c>
      <c r="F30" s="122">
        <v>54537.599999999999</v>
      </c>
      <c r="G30" s="122">
        <v>63437.16</v>
      </c>
    </row>
    <row r="31" spans="1:7" ht="15.75" thickBot="1" x14ac:dyDescent="0.3">
      <c r="A31" s="112" t="s">
        <v>201</v>
      </c>
      <c r="B31" s="115" t="s">
        <v>168</v>
      </c>
      <c r="C31" s="113">
        <v>1640</v>
      </c>
      <c r="D31" s="115" t="s">
        <v>168</v>
      </c>
      <c r="E31" s="115" t="s">
        <v>168</v>
      </c>
      <c r="F31" s="115" t="s">
        <v>168</v>
      </c>
      <c r="G31" s="113">
        <v>1640</v>
      </c>
    </row>
    <row r="32" spans="1:7" ht="15.75" thickBot="1" x14ac:dyDescent="0.3">
      <c r="A32" s="112" t="s">
        <v>260</v>
      </c>
      <c r="B32" s="115" t="s">
        <v>168</v>
      </c>
      <c r="C32" s="113">
        <v>2625.8</v>
      </c>
      <c r="D32" s="115" t="s">
        <v>168</v>
      </c>
      <c r="E32" s="115" t="s">
        <v>168</v>
      </c>
      <c r="F32" s="115" t="s">
        <v>168</v>
      </c>
      <c r="G32" s="113">
        <v>2625.8</v>
      </c>
    </row>
    <row r="33" spans="1:7" ht="15.75" thickBot="1" x14ac:dyDescent="0.3">
      <c r="A33" s="112" t="s">
        <v>251</v>
      </c>
      <c r="B33" s="115" t="s">
        <v>168</v>
      </c>
      <c r="C33" s="113">
        <v>4633.76</v>
      </c>
      <c r="D33" s="115" t="s">
        <v>168</v>
      </c>
      <c r="E33" s="115" t="s">
        <v>168</v>
      </c>
      <c r="F33" s="115" t="s">
        <v>168</v>
      </c>
      <c r="G33" s="113">
        <v>4633.76</v>
      </c>
    </row>
    <row r="34" spans="1:7" ht="15.75" thickBot="1" x14ac:dyDescent="0.3">
      <c r="A34" s="112" t="s">
        <v>254</v>
      </c>
      <c r="B34" s="115" t="s">
        <v>168</v>
      </c>
      <c r="C34" s="115" t="s">
        <v>168</v>
      </c>
      <c r="D34" s="115" t="s">
        <v>168</v>
      </c>
      <c r="E34" s="115" t="s">
        <v>168</v>
      </c>
      <c r="F34" s="113">
        <v>54537.599999999999</v>
      </c>
      <c r="G34" s="113">
        <v>54537.599999999999</v>
      </c>
    </row>
    <row r="35" spans="1:7" ht="15.75" thickBot="1" x14ac:dyDescent="0.3">
      <c r="A35" s="109" t="s">
        <v>261</v>
      </c>
      <c r="B35" s="111" t="s">
        <v>168</v>
      </c>
      <c r="C35" s="110">
        <v>20133.98</v>
      </c>
      <c r="D35" s="111" t="s">
        <v>168</v>
      </c>
      <c r="E35" s="111" t="s">
        <v>168</v>
      </c>
      <c r="F35" s="110">
        <v>143465</v>
      </c>
      <c r="G35" s="110">
        <v>163598.98000000001</v>
      </c>
    </row>
    <row r="36" spans="1:7" ht="15.75" thickBot="1" x14ac:dyDescent="0.3">
      <c r="A36" s="112" t="s">
        <v>250</v>
      </c>
      <c r="B36" s="115" t="s">
        <v>168</v>
      </c>
      <c r="C36" s="116">
        <v>20133.98</v>
      </c>
      <c r="D36" s="115" t="s">
        <v>168</v>
      </c>
      <c r="E36" s="115" t="s">
        <v>168</v>
      </c>
      <c r="F36" s="113">
        <v>143465</v>
      </c>
      <c r="G36" s="113">
        <v>163598.98000000001</v>
      </c>
    </row>
    <row r="37" spans="1:7" ht="15.75" thickBot="1" x14ac:dyDescent="0.3">
      <c r="A37" s="120" t="s">
        <v>92</v>
      </c>
      <c r="B37" s="121" t="s">
        <v>168</v>
      </c>
      <c r="C37" s="121">
        <v>800</v>
      </c>
      <c r="D37" s="121" t="s">
        <v>168</v>
      </c>
      <c r="E37" s="121" t="s">
        <v>168</v>
      </c>
      <c r="F37" s="122">
        <v>7975.95</v>
      </c>
      <c r="G37" s="122">
        <v>8775.9500000000007</v>
      </c>
    </row>
    <row r="38" spans="1:7" ht="15.75" thickBot="1" x14ac:dyDescent="0.3">
      <c r="A38" s="112" t="s">
        <v>250</v>
      </c>
      <c r="B38" s="115" t="s">
        <v>168</v>
      </c>
      <c r="C38" s="115">
        <v>800</v>
      </c>
      <c r="D38" s="123"/>
      <c r="E38" s="123"/>
      <c r="F38" s="116">
        <v>7975.95</v>
      </c>
      <c r="G38" s="113">
        <v>8775.9500000000007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S141"/>
  <sheetViews>
    <sheetView workbookViewId="0">
      <selection activeCell="A128" sqref="A128:D128"/>
    </sheetView>
  </sheetViews>
  <sheetFormatPr defaultRowHeight="15" x14ac:dyDescent="0.25"/>
  <cols>
    <col min="7" max="7" width="13.140625" bestFit="1" customWidth="1"/>
    <col min="8" max="8" width="10.7109375" customWidth="1"/>
    <col min="9" max="9" width="13.140625" bestFit="1" customWidth="1"/>
    <col min="12" max="12" width="5.85546875" customWidth="1"/>
    <col min="14" max="14" width="6.5703125" customWidth="1"/>
    <col min="16" max="16" width="2.42578125" customWidth="1"/>
    <col min="19" max="19" width="11.7109375" bestFit="1" customWidth="1"/>
  </cols>
  <sheetData>
    <row r="1" spans="1:19" x14ac:dyDescent="0.25">
      <c r="C1" s="16" t="s">
        <v>6</v>
      </c>
    </row>
    <row r="3" spans="1:19" x14ac:dyDescent="0.25">
      <c r="A3" s="17"/>
      <c r="B3" s="17"/>
      <c r="C3" s="17"/>
      <c r="D3" s="17"/>
      <c r="E3" s="131" t="s">
        <v>7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9" x14ac:dyDescent="0.25">
      <c r="A4" s="131" t="s">
        <v>8</v>
      </c>
      <c r="B4" s="131"/>
      <c r="C4" s="131"/>
      <c r="D4" s="131"/>
      <c r="E4" s="131" t="s">
        <v>9</v>
      </c>
      <c r="F4" s="131"/>
      <c r="G4" s="131" t="s">
        <v>10</v>
      </c>
      <c r="H4" s="131" t="s">
        <v>11</v>
      </c>
      <c r="I4" s="131" t="s">
        <v>12</v>
      </c>
      <c r="J4" s="131"/>
      <c r="K4" s="131" t="s">
        <v>13</v>
      </c>
      <c r="L4" s="131"/>
      <c r="M4" s="131" t="s">
        <v>14</v>
      </c>
      <c r="N4" s="131"/>
      <c r="O4" s="131"/>
      <c r="P4" s="131"/>
    </row>
    <row r="5" spans="1:19" x14ac:dyDescent="0.25">
      <c r="A5" s="131"/>
      <c r="B5" s="131"/>
      <c r="C5" s="131"/>
      <c r="D5" s="131"/>
      <c r="E5" s="131"/>
      <c r="F5" s="131"/>
      <c r="G5" s="131"/>
      <c r="H5" s="131"/>
      <c r="I5" s="18" t="s">
        <v>15</v>
      </c>
      <c r="J5" s="18" t="s">
        <v>16</v>
      </c>
      <c r="K5" s="131"/>
      <c r="L5" s="131"/>
      <c r="M5" s="131" t="s">
        <v>15</v>
      </c>
      <c r="N5" s="131"/>
      <c r="O5" s="131" t="s">
        <v>16</v>
      </c>
      <c r="P5" s="131"/>
    </row>
    <row r="6" spans="1:19" x14ac:dyDescent="0.25">
      <c r="A6" s="131" t="s">
        <v>17</v>
      </c>
      <c r="B6" s="131"/>
      <c r="C6" s="131"/>
      <c r="D6" s="131"/>
      <c r="E6" s="131" t="s">
        <v>18</v>
      </c>
      <c r="F6" s="131"/>
      <c r="G6" s="18" t="s">
        <v>19</v>
      </c>
      <c r="H6" s="18" t="s">
        <v>20</v>
      </c>
      <c r="I6" s="18" t="s">
        <v>21</v>
      </c>
      <c r="J6" s="18" t="s">
        <v>22</v>
      </c>
      <c r="K6" s="131" t="s">
        <v>23</v>
      </c>
      <c r="L6" s="131"/>
      <c r="M6" s="131" t="s">
        <v>24</v>
      </c>
      <c r="N6" s="131"/>
      <c r="O6" s="131" t="s">
        <v>25</v>
      </c>
      <c r="P6" s="131"/>
    </row>
    <row r="7" spans="1:19" x14ac:dyDescent="0.25">
      <c r="A7" s="132" t="s">
        <v>26</v>
      </c>
      <c r="B7" s="132"/>
      <c r="C7" s="132"/>
      <c r="D7" s="132"/>
      <c r="E7" s="133">
        <v>3370349.84</v>
      </c>
      <c r="F7" s="133"/>
      <c r="G7" s="19">
        <v>2343168.89</v>
      </c>
      <c r="H7" s="19">
        <v>5135.22</v>
      </c>
      <c r="I7" s="19">
        <v>1022045.73</v>
      </c>
      <c r="J7" s="19">
        <v>30.32</v>
      </c>
      <c r="K7" s="133">
        <v>223617.46</v>
      </c>
      <c r="L7" s="133"/>
      <c r="M7" s="133">
        <v>798428.27</v>
      </c>
      <c r="N7" s="133"/>
      <c r="O7" s="133">
        <v>23.69</v>
      </c>
      <c r="P7" s="133"/>
      <c r="S7" s="21"/>
    </row>
    <row r="8" spans="1:19" x14ac:dyDescent="0.25">
      <c r="A8" s="132" t="s">
        <v>27</v>
      </c>
      <c r="B8" s="132"/>
      <c r="C8" s="132"/>
      <c r="D8" s="132"/>
      <c r="E8" s="133">
        <v>3370349.84</v>
      </c>
      <c r="F8" s="133"/>
      <c r="G8" s="19">
        <v>2343168.89</v>
      </c>
      <c r="H8" s="19">
        <v>5135.22</v>
      </c>
      <c r="I8" s="19">
        <v>1022045.73</v>
      </c>
      <c r="J8" s="19">
        <v>30.32</v>
      </c>
      <c r="K8" s="133">
        <v>223617.46</v>
      </c>
      <c r="L8" s="133"/>
      <c r="M8" s="133">
        <v>798428.27</v>
      </c>
      <c r="N8" s="133"/>
      <c r="O8" s="133">
        <v>23.69</v>
      </c>
      <c r="P8" s="133"/>
    </row>
    <row r="9" spans="1:19" ht="18.75" customHeight="1" x14ac:dyDescent="0.25">
      <c r="A9" s="132" t="s">
        <v>28</v>
      </c>
      <c r="B9" s="132"/>
      <c r="C9" s="132"/>
      <c r="D9" s="132"/>
      <c r="E9" s="133">
        <v>164822.35999999999</v>
      </c>
      <c r="F9" s="133"/>
      <c r="G9" s="19">
        <v>134702.1</v>
      </c>
      <c r="H9" s="19">
        <v>196.01</v>
      </c>
      <c r="I9" s="19">
        <v>29924.25</v>
      </c>
      <c r="J9" s="19">
        <v>18.16</v>
      </c>
      <c r="K9" s="133">
        <v>1350</v>
      </c>
      <c r="L9" s="133"/>
      <c r="M9" s="133">
        <v>28574.25</v>
      </c>
      <c r="N9" s="133"/>
      <c r="O9" s="133">
        <v>17.34</v>
      </c>
      <c r="P9" s="133"/>
    </row>
    <row r="10" spans="1:19" x14ac:dyDescent="0.25">
      <c r="A10" s="134" t="s">
        <v>29</v>
      </c>
      <c r="B10" s="134"/>
      <c r="C10" s="134"/>
      <c r="D10" s="134"/>
      <c r="E10" s="135">
        <v>114822.36</v>
      </c>
      <c r="F10" s="135"/>
      <c r="G10" s="20">
        <v>87706.85</v>
      </c>
      <c r="H10" s="20">
        <v>0</v>
      </c>
      <c r="I10" s="20">
        <v>27115.51</v>
      </c>
      <c r="J10" s="20">
        <v>23.62</v>
      </c>
      <c r="K10" s="135">
        <v>0</v>
      </c>
      <c r="L10" s="135"/>
      <c r="M10" s="135">
        <v>27115.51</v>
      </c>
      <c r="N10" s="135"/>
      <c r="O10" s="135">
        <v>23.62</v>
      </c>
      <c r="P10" s="135"/>
    </row>
    <row r="11" spans="1:19" x14ac:dyDescent="0.25">
      <c r="A11" s="134" t="s">
        <v>30</v>
      </c>
      <c r="B11" s="134"/>
      <c r="C11" s="134"/>
      <c r="D11" s="134"/>
      <c r="E11" s="135">
        <v>50000</v>
      </c>
      <c r="F11" s="135"/>
      <c r="G11" s="20">
        <v>46995.25</v>
      </c>
      <c r="H11" s="20">
        <v>196.01</v>
      </c>
      <c r="I11" s="20">
        <v>2808.74</v>
      </c>
      <c r="J11" s="20">
        <v>5.62</v>
      </c>
      <c r="K11" s="135">
        <v>1350</v>
      </c>
      <c r="L11" s="135"/>
      <c r="M11" s="135">
        <v>1458.74</v>
      </c>
      <c r="N11" s="135"/>
      <c r="O11" s="135">
        <v>2.92</v>
      </c>
      <c r="P11" s="135"/>
    </row>
    <row r="12" spans="1:19" ht="18" customHeight="1" x14ac:dyDescent="0.25">
      <c r="A12" s="132" t="s">
        <v>31</v>
      </c>
      <c r="B12" s="132"/>
      <c r="C12" s="132"/>
      <c r="D12" s="132"/>
      <c r="E12" s="133">
        <v>236671.83</v>
      </c>
      <c r="F12" s="133"/>
      <c r="G12" s="19">
        <v>201065.77</v>
      </c>
      <c r="H12" s="19">
        <v>497.84</v>
      </c>
      <c r="I12" s="19">
        <v>35108.22</v>
      </c>
      <c r="J12" s="19">
        <v>14.83</v>
      </c>
      <c r="K12" s="133">
        <v>1370.24</v>
      </c>
      <c r="L12" s="133"/>
      <c r="M12" s="133">
        <v>33737.980000000003</v>
      </c>
      <c r="N12" s="133"/>
      <c r="O12" s="133">
        <v>14.26</v>
      </c>
      <c r="P12" s="133"/>
    </row>
    <row r="13" spans="1:19" x14ac:dyDescent="0.25">
      <c r="A13" s="134" t="s">
        <v>29</v>
      </c>
      <c r="B13" s="134"/>
      <c r="C13" s="134"/>
      <c r="D13" s="134"/>
      <c r="E13" s="135">
        <v>106671.83</v>
      </c>
      <c r="F13" s="135"/>
      <c r="G13" s="20">
        <v>83299.070000000007</v>
      </c>
      <c r="H13" s="20">
        <v>0</v>
      </c>
      <c r="I13" s="20">
        <v>22872.76</v>
      </c>
      <c r="J13" s="20">
        <v>21.44</v>
      </c>
      <c r="K13" s="135">
        <v>0</v>
      </c>
      <c r="L13" s="135"/>
      <c r="M13" s="135">
        <v>22872.76</v>
      </c>
      <c r="N13" s="135"/>
      <c r="O13" s="135">
        <v>21.44</v>
      </c>
      <c r="P13" s="135"/>
    </row>
    <row r="14" spans="1:19" x14ac:dyDescent="0.25">
      <c r="A14" s="134" t="s">
        <v>30</v>
      </c>
      <c r="B14" s="134"/>
      <c r="C14" s="134"/>
      <c r="D14" s="134"/>
      <c r="E14" s="135">
        <v>75000</v>
      </c>
      <c r="F14" s="135"/>
      <c r="G14" s="20">
        <v>73274.67</v>
      </c>
      <c r="H14" s="20">
        <v>0</v>
      </c>
      <c r="I14" s="20">
        <v>1725.33</v>
      </c>
      <c r="J14" s="20">
        <v>2.2999999999999998</v>
      </c>
      <c r="K14" s="135">
        <v>1370.24</v>
      </c>
      <c r="L14" s="135"/>
      <c r="M14" s="135">
        <v>355.09</v>
      </c>
      <c r="N14" s="135"/>
      <c r="O14" s="135">
        <v>0.47</v>
      </c>
      <c r="P14" s="135"/>
    </row>
    <row r="15" spans="1:19" x14ac:dyDescent="0.25">
      <c r="A15" s="134" t="s">
        <v>32</v>
      </c>
      <c r="B15" s="134"/>
      <c r="C15" s="134"/>
      <c r="D15" s="134"/>
      <c r="E15" s="135">
        <v>55000</v>
      </c>
      <c r="F15" s="135"/>
      <c r="G15" s="20">
        <v>43992.03</v>
      </c>
      <c r="H15" s="20">
        <v>497.84</v>
      </c>
      <c r="I15" s="20">
        <v>10510.13</v>
      </c>
      <c r="J15" s="20">
        <v>19.11</v>
      </c>
      <c r="K15" s="135">
        <v>0</v>
      </c>
      <c r="L15" s="135"/>
      <c r="M15" s="135">
        <v>10510.13</v>
      </c>
      <c r="N15" s="135"/>
      <c r="O15" s="135">
        <v>19.11</v>
      </c>
      <c r="P15" s="135"/>
    </row>
    <row r="16" spans="1:19" x14ac:dyDescent="0.25">
      <c r="A16" s="132" t="s">
        <v>33</v>
      </c>
      <c r="B16" s="132"/>
      <c r="C16" s="132"/>
      <c r="D16" s="132"/>
      <c r="E16" s="133">
        <v>137002.29</v>
      </c>
      <c r="F16" s="133"/>
      <c r="G16" s="19">
        <v>117217.65</v>
      </c>
      <c r="H16" s="19">
        <v>0</v>
      </c>
      <c r="I16" s="19">
        <v>19784.64</v>
      </c>
      <c r="J16" s="19">
        <v>14.44</v>
      </c>
      <c r="K16" s="133">
        <v>0</v>
      </c>
      <c r="L16" s="133"/>
      <c r="M16" s="133">
        <v>19784.64</v>
      </c>
      <c r="N16" s="133"/>
      <c r="O16" s="133">
        <v>14.44</v>
      </c>
      <c r="P16" s="133"/>
    </row>
    <row r="17" spans="1:16" x14ac:dyDescent="0.25">
      <c r="A17" s="134" t="s">
        <v>29</v>
      </c>
      <c r="B17" s="134"/>
      <c r="C17" s="134"/>
      <c r="D17" s="134"/>
      <c r="E17" s="135">
        <v>119502.29</v>
      </c>
      <c r="F17" s="135"/>
      <c r="G17" s="20">
        <v>106615.65</v>
      </c>
      <c r="H17" s="20">
        <v>0</v>
      </c>
      <c r="I17" s="20">
        <v>12886.64</v>
      </c>
      <c r="J17" s="20">
        <v>10.78</v>
      </c>
      <c r="K17" s="135">
        <v>0</v>
      </c>
      <c r="L17" s="135"/>
      <c r="M17" s="135">
        <v>12886.64</v>
      </c>
      <c r="N17" s="135"/>
      <c r="O17" s="135">
        <v>10.78</v>
      </c>
      <c r="P17" s="135"/>
    </row>
    <row r="18" spans="1:16" x14ac:dyDescent="0.25">
      <c r="A18" s="134" t="s">
        <v>30</v>
      </c>
      <c r="B18" s="134"/>
      <c r="C18" s="134"/>
      <c r="D18" s="134"/>
      <c r="E18" s="135">
        <v>17500</v>
      </c>
      <c r="F18" s="135"/>
      <c r="G18" s="20">
        <v>10602</v>
      </c>
      <c r="H18" s="20">
        <v>0</v>
      </c>
      <c r="I18" s="20">
        <v>6898</v>
      </c>
      <c r="J18" s="20">
        <v>39.42</v>
      </c>
      <c r="K18" s="135">
        <v>0</v>
      </c>
      <c r="L18" s="135"/>
      <c r="M18" s="135">
        <v>6898</v>
      </c>
      <c r="N18" s="135"/>
      <c r="O18" s="135">
        <v>39.42</v>
      </c>
      <c r="P18" s="135"/>
    </row>
    <row r="19" spans="1:16" x14ac:dyDescent="0.25">
      <c r="A19" s="132" t="s">
        <v>34</v>
      </c>
      <c r="B19" s="132"/>
      <c r="C19" s="132"/>
      <c r="D19" s="132"/>
      <c r="E19" s="133">
        <v>73661.929999999993</v>
      </c>
      <c r="F19" s="133"/>
      <c r="G19" s="19">
        <v>47627.06</v>
      </c>
      <c r="H19" s="19">
        <v>0</v>
      </c>
      <c r="I19" s="19">
        <v>26034.87</v>
      </c>
      <c r="J19" s="19">
        <v>35.340000000000003</v>
      </c>
      <c r="K19" s="133">
        <v>0</v>
      </c>
      <c r="L19" s="133"/>
      <c r="M19" s="133">
        <v>26034.87</v>
      </c>
      <c r="N19" s="133"/>
      <c r="O19" s="133">
        <v>35.340000000000003</v>
      </c>
      <c r="P19" s="133"/>
    </row>
    <row r="20" spans="1:16" ht="24" customHeight="1" x14ac:dyDescent="0.25">
      <c r="A20" s="134" t="s">
        <v>29</v>
      </c>
      <c r="B20" s="134"/>
      <c r="C20" s="134"/>
      <c r="D20" s="134"/>
      <c r="E20" s="135">
        <v>70161.929999999993</v>
      </c>
      <c r="F20" s="135"/>
      <c r="G20" s="20">
        <v>44127.06</v>
      </c>
      <c r="H20" s="20">
        <v>0</v>
      </c>
      <c r="I20" s="20">
        <v>26034.87</v>
      </c>
      <c r="J20" s="20">
        <v>37.11</v>
      </c>
      <c r="K20" s="135">
        <v>0</v>
      </c>
      <c r="L20" s="135"/>
      <c r="M20" s="135">
        <v>26034.87</v>
      </c>
      <c r="N20" s="135"/>
      <c r="O20" s="135">
        <v>37.11</v>
      </c>
      <c r="P20" s="135"/>
    </row>
    <row r="21" spans="1:16" ht="24" customHeight="1" x14ac:dyDescent="0.25">
      <c r="A21" s="134" t="s">
        <v>30</v>
      </c>
      <c r="B21" s="134"/>
      <c r="C21" s="134"/>
      <c r="D21" s="134"/>
      <c r="E21" s="135">
        <v>3500</v>
      </c>
      <c r="F21" s="135"/>
      <c r="G21" s="20">
        <v>3500</v>
      </c>
      <c r="H21" s="20">
        <v>0</v>
      </c>
      <c r="I21" s="20">
        <v>0</v>
      </c>
      <c r="J21" s="20">
        <v>0</v>
      </c>
      <c r="K21" s="135">
        <v>0</v>
      </c>
      <c r="L21" s="135"/>
      <c r="M21" s="135">
        <v>0</v>
      </c>
      <c r="N21" s="135"/>
      <c r="O21" s="135">
        <v>0</v>
      </c>
      <c r="P21" s="135"/>
    </row>
    <row r="22" spans="1:16" ht="24" customHeight="1" x14ac:dyDescent="0.25">
      <c r="A22" s="132" t="s">
        <v>35</v>
      </c>
      <c r="B22" s="132"/>
      <c r="C22" s="132"/>
      <c r="D22" s="132"/>
      <c r="E22" s="133">
        <v>223745.88</v>
      </c>
      <c r="F22" s="133"/>
      <c r="G22" s="19">
        <v>174512.92</v>
      </c>
      <c r="H22" s="19">
        <v>763.51</v>
      </c>
      <c r="I22" s="19">
        <v>48469.45</v>
      </c>
      <c r="J22" s="19">
        <v>21.66</v>
      </c>
      <c r="K22" s="133">
        <v>7015.43</v>
      </c>
      <c r="L22" s="133"/>
      <c r="M22" s="133">
        <v>41454.019999999997</v>
      </c>
      <c r="N22" s="133"/>
      <c r="O22" s="133">
        <v>18.53</v>
      </c>
      <c r="P22" s="133"/>
    </row>
    <row r="23" spans="1:16" ht="24" customHeight="1" x14ac:dyDescent="0.25">
      <c r="A23" s="134" t="s">
        <v>29</v>
      </c>
      <c r="B23" s="134"/>
      <c r="C23" s="134"/>
      <c r="D23" s="134"/>
      <c r="E23" s="135">
        <v>95745.88</v>
      </c>
      <c r="F23" s="135"/>
      <c r="G23" s="20">
        <v>70996.899999999994</v>
      </c>
      <c r="H23" s="20">
        <v>0</v>
      </c>
      <c r="I23" s="20">
        <v>24748.98</v>
      </c>
      <c r="J23" s="20">
        <v>25.85</v>
      </c>
      <c r="K23" s="135">
        <v>0</v>
      </c>
      <c r="L23" s="135"/>
      <c r="M23" s="135">
        <v>24748.98</v>
      </c>
      <c r="N23" s="135"/>
      <c r="O23" s="135">
        <v>25.85</v>
      </c>
      <c r="P23" s="135"/>
    </row>
    <row r="24" spans="1:16" x14ac:dyDescent="0.25">
      <c r="A24" s="134" t="s">
        <v>30</v>
      </c>
      <c r="B24" s="134"/>
      <c r="C24" s="134"/>
      <c r="D24" s="134"/>
      <c r="E24" s="135">
        <v>100000</v>
      </c>
      <c r="F24" s="135"/>
      <c r="G24" s="20">
        <v>87519.53</v>
      </c>
      <c r="H24" s="20">
        <v>20</v>
      </c>
      <c r="I24" s="20">
        <v>12460.47</v>
      </c>
      <c r="J24" s="20">
        <v>12.46</v>
      </c>
      <c r="K24" s="135">
        <v>15.43</v>
      </c>
      <c r="L24" s="135"/>
      <c r="M24" s="135">
        <v>12445.04</v>
      </c>
      <c r="N24" s="135"/>
      <c r="O24" s="135">
        <v>12.45</v>
      </c>
      <c r="P24" s="135"/>
    </row>
    <row r="25" spans="1:16" x14ac:dyDescent="0.25">
      <c r="A25" s="134" t="s">
        <v>32</v>
      </c>
      <c r="B25" s="134"/>
      <c r="C25" s="134"/>
      <c r="D25" s="134"/>
      <c r="E25" s="135">
        <v>3000</v>
      </c>
      <c r="F25" s="135"/>
      <c r="G25" s="20">
        <v>1996.49</v>
      </c>
      <c r="H25" s="20">
        <v>743.51</v>
      </c>
      <c r="I25" s="20">
        <v>260</v>
      </c>
      <c r="J25" s="20">
        <v>8.67</v>
      </c>
      <c r="K25" s="135">
        <v>0</v>
      </c>
      <c r="L25" s="135"/>
      <c r="M25" s="135">
        <v>260</v>
      </c>
      <c r="N25" s="135"/>
      <c r="O25" s="135">
        <v>8.67</v>
      </c>
      <c r="P25" s="135"/>
    </row>
    <row r="26" spans="1:16" x14ac:dyDescent="0.25">
      <c r="A26" s="134" t="s">
        <v>36</v>
      </c>
      <c r="B26" s="134"/>
      <c r="C26" s="134"/>
      <c r="D26" s="134"/>
      <c r="E26" s="135">
        <v>25000</v>
      </c>
      <c r="F26" s="135"/>
      <c r="G26" s="20">
        <v>14000</v>
      </c>
      <c r="H26" s="20">
        <v>0</v>
      </c>
      <c r="I26" s="20">
        <v>11000</v>
      </c>
      <c r="J26" s="20">
        <v>44</v>
      </c>
      <c r="K26" s="135">
        <v>7000</v>
      </c>
      <c r="L26" s="135"/>
      <c r="M26" s="135">
        <v>4000</v>
      </c>
      <c r="N26" s="135"/>
      <c r="O26" s="135">
        <v>16</v>
      </c>
      <c r="P26" s="135"/>
    </row>
    <row r="27" spans="1:16" x14ac:dyDescent="0.25">
      <c r="A27" s="132" t="s">
        <v>37</v>
      </c>
      <c r="B27" s="132"/>
      <c r="C27" s="132"/>
      <c r="D27" s="132"/>
      <c r="E27" s="133">
        <v>3900</v>
      </c>
      <c r="F27" s="133"/>
      <c r="G27" s="19">
        <v>500</v>
      </c>
      <c r="H27" s="19">
        <v>0</v>
      </c>
      <c r="I27" s="19">
        <v>3400</v>
      </c>
      <c r="J27" s="19">
        <v>87.18</v>
      </c>
      <c r="K27" s="133">
        <v>0</v>
      </c>
      <c r="L27" s="133"/>
      <c r="M27" s="133">
        <v>3400</v>
      </c>
      <c r="N27" s="133"/>
      <c r="O27" s="133">
        <v>87.18</v>
      </c>
      <c r="P27" s="133"/>
    </row>
    <row r="28" spans="1:16" x14ac:dyDescent="0.25">
      <c r="A28" s="134" t="s">
        <v>29</v>
      </c>
      <c r="B28" s="134"/>
      <c r="C28" s="134"/>
      <c r="D28" s="134"/>
      <c r="E28" s="135">
        <v>3400</v>
      </c>
      <c r="F28" s="135"/>
      <c r="G28" s="20">
        <v>0</v>
      </c>
      <c r="H28" s="20">
        <v>0</v>
      </c>
      <c r="I28" s="20">
        <v>3400</v>
      </c>
      <c r="J28" s="20">
        <v>100</v>
      </c>
      <c r="K28" s="135">
        <v>0</v>
      </c>
      <c r="L28" s="135"/>
      <c r="M28" s="135">
        <v>3400</v>
      </c>
      <c r="N28" s="135"/>
      <c r="O28" s="135">
        <v>100</v>
      </c>
      <c r="P28" s="135"/>
    </row>
    <row r="29" spans="1:16" x14ac:dyDescent="0.25">
      <c r="A29" s="134" t="s">
        <v>30</v>
      </c>
      <c r="B29" s="134"/>
      <c r="C29" s="134"/>
      <c r="D29" s="134"/>
      <c r="E29" s="135">
        <v>500</v>
      </c>
      <c r="F29" s="135"/>
      <c r="G29" s="20">
        <v>500</v>
      </c>
      <c r="H29" s="20">
        <v>0</v>
      </c>
      <c r="I29" s="20">
        <v>0</v>
      </c>
      <c r="J29" s="20">
        <v>0</v>
      </c>
      <c r="K29" s="135">
        <v>0</v>
      </c>
      <c r="L29" s="135"/>
      <c r="M29" s="135">
        <v>0</v>
      </c>
      <c r="N29" s="135"/>
      <c r="O29" s="135">
        <v>0</v>
      </c>
      <c r="P29" s="135"/>
    </row>
    <row r="30" spans="1:16" x14ac:dyDescent="0.25">
      <c r="A30" s="132" t="s">
        <v>38</v>
      </c>
      <c r="B30" s="132"/>
      <c r="C30" s="132"/>
      <c r="D30" s="132"/>
      <c r="E30" s="133">
        <v>13789.49</v>
      </c>
      <c r="F30" s="133"/>
      <c r="G30" s="19">
        <v>10603</v>
      </c>
      <c r="H30" s="19">
        <v>0</v>
      </c>
      <c r="I30" s="19">
        <v>3186.49</v>
      </c>
      <c r="J30" s="19">
        <v>23.11</v>
      </c>
      <c r="K30" s="133">
        <v>0</v>
      </c>
      <c r="L30" s="133"/>
      <c r="M30" s="133">
        <v>3186.49</v>
      </c>
      <c r="N30" s="133"/>
      <c r="O30" s="133">
        <v>23.11</v>
      </c>
      <c r="P30" s="133"/>
    </row>
    <row r="31" spans="1:16" x14ac:dyDescent="0.25">
      <c r="A31" s="134" t="s">
        <v>29</v>
      </c>
      <c r="B31" s="134"/>
      <c r="C31" s="134"/>
      <c r="D31" s="134"/>
      <c r="E31" s="135">
        <v>11789.49</v>
      </c>
      <c r="F31" s="135"/>
      <c r="G31" s="20">
        <v>9175.2000000000007</v>
      </c>
      <c r="H31" s="20">
        <v>0</v>
      </c>
      <c r="I31" s="20">
        <v>2614.29</v>
      </c>
      <c r="J31" s="20">
        <v>22.17</v>
      </c>
      <c r="K31" s="135">
        <v>0</v>
      </c>
      <c r="L31" s="135"/>
      <c r="M31" s="135">
        <v>2614.29</v>
      </c>
      <c r="N31" s="135"/>
      <c r="O31" s="135">
        <v>22.17</v>
      </c>
      <c r="P31" s="135"/>
    </row>
    <row r="32" spans="1:16" x14ac:dyDescent="0.25">
      <c r="A32" s="134" t="s">
        <v>30</v>
      </c>
      <c r="B32" s="134"/>
      <c r="C32" s="134"/>
      <c r="D32" s="134"/>
      <c r="E32" s="135">
        <v>2000</v>
      </c>
      <c r="F32" s="135"/>
      <c r="G32" s="20">
        <v>1427.8</v>
      </c>
      <c r="H32" s="20">
        <v>0</v>
      </c>
      <c r="I32" s="20">
        <v>572.20000000000005</v>
      </c>
      <c r="J32" s="20">
        <v>28.61</v>
      </c>
      <c r="K32" s="135">
        <v>0</v>
      </c>
      <c r="L32" s="135"/>
      <c r="M32" s="135">
        <v>572.20000000000005</v>
      </c>
      <c r="N32" s="135"/>
      <c r="O32" s="135">
        <v>28.61</v>
      </c>
      <c r="P32" s="135"/>
    </row>
    <row r="33" spans="1:16" x14ac:dyDescent="0.25">
      <c r="A33" s="132" t="s">
        <v>39</v>
      </c>
      <c r="B33" s="132"/>
      <c r="C33" s="132"/>
      <c r="D33" s="132"/>
      <c r="E33" s="133">
        <v>92739.46</v>
      </c>
      <c r="F33" s="133"/>
      <c r="G33" s="19">
        <v>67414.52</v>
      </c>
      <c r="H33" s="19">
        <v>0.01</v>
      </c>
      <c r="I33" s="19">
        <v>25324.93</v>
      </c>
      <c r="J33" s="19">
        <v>27.31</v>
      </c>
      <c r="K33" s="133">
        <v>9430.0300000000007</v>
      </c>
      <c r="L33" s="133"/>
      <c r="M33" s="133">
        <v>15894.9</v>
      </c>
      <c r="N33" s="133"/>
      <c r="O33" s="133">
        <v>17.14</v>
      </c>
      <c r="P33" s="133"/>
    </row>
    <row r="34" spans="1:16" x14ac:dyDescent="0.25">
      <c r="A34" s="134" t="s">
        <v>29</v>
      </c>
      <c r="B34" s="134"/>
      <c r="C34" s="134"/>
      <c r="D34" s="134"/>
      <c r="E34" s="135">
        <v>28739.46</v>
      </c>
      <c r="F34" s="135"/>
      <c r="G34" s="20">
        <v>22533.63</v>
      </c>
      <c r="H34" s="20">
        <v>0</v>
      </c>
      <c r="I34" s="20">
        <v>6205.83</v>
      </c>
      <c r="J34" s="20">
        <v>21.59</v>
      </c>
      <c r="K34" s="135">
        <v>0</v>
      </c>
      <c r="L34" s="135"/>
      <c r="M34" s="135">
        <v>6205.83</v>
      </c>
      <c r="N34" s="135"/>
      <c r="O34" s="135">
        <v>21.59</v>
      </c>
      <c r="P34" s="135"/>
    </row>
    <row r="35" spans="1:16" x14ac:dyDescent="0.25">
      <c r="A35" s="134" t="s">
        <v>30</v>
      </c>
      <c r="B35" s="134"/>
      <c r="C35" s="134"/>
      <c r="D35" s="134"/>
      <c r="E35" s="135">
        <v>9000</v>
      </c>
      <c r="F35" s="135"/>
      <c r="G35" s="20">
        <v>4500.63</v>
      </c>
      <c r="H35" s="20">
        <v>0</v>
      </c>
      <c r="I35" s="20">
        <v>4499.37</v>
      </c>
      <c r="J35" s="20">
        <v>49.99</v>
      </c>
      <c r="K35" s="135">
        <v>1975</v>
      </c>
      <c r="L35" s="135"/>
      <c r="M35" s="135">
        <v>2524.37</v>
      </c>
      <c r="N35" s="135"/>
      <c r="O35" s="135">
        <v>28.05</v>
      </c>
      <c r="P35" s="135"/>
    </row>
    <row r="36" spans="1:16" x14ac:dyDescent="0.25">
      <c r="A36" s="134" t="s">
        <v>36</v>
      </c>
      <c r="B36" s="134"/>
      <c r="C36" s="134"/>
      <c r="D36" s="134"/>
      <c r="E36" s="135">
        <v>55000</v>
      </c>
      <c r="F36" s="135"/>
      <c r="G36" s="20">
        <v>40380.26</v>
      </c>
      <c r="H36" s="20">
        <v>0.01</v>
      </c>
      <c r="I36" s="20">
        <v>14619.73</v>
      </c>
      <c r="J36" s="20">
        <v>26.58</v>
      </c>
      <c r="K36" s="135">
        <v>7455.03</v>
      </c>
      <c r="L36" s="135"/>
      <c r="M36" s="135">
        <v>7164.7</v>
      </c>
      <c r="N36" s="135"/>
      <c r="O36" s="135">
        <v>13.03</v>
      </c>
      <c r="P36" s="135"/>
    </row>
    <row r="37" spans="1:16" x14ac:dyDescent="0.25">
      <c r="A37" s="132" t="s">
        <v>40</v>
      </c>
      <c r="B37" s="132"/>
      <c r="C37" s="132"/>
      <c r="D37" s="132"/>
      <c r="E37" s="133">
        <v>393279.9</v>
      </c>
      <c r="F37" s="133"/>
      <c r="G37" s="19">
        <v>85657.61</v>
      </c>
      <c r="H37" s="19">
        <v>0</v>
      </c>
      <c r="I37" s="19">
        <v>307622.28999999998</v>
      </c>
      <c r="J37" s="19">
        <v>78.22</v>
      </c>
      <c r="K37" s="133">
        <v>159818.54999999999</v>
      </c>
      <c r="L37" s="133"/>
      <c r="M37" s="133">
        <v>147803.74</v>
      </c>
      <c r="N37" s="133"/>
      <c r="O37" s="133">
        <v>37.58</v>
      </c>
      <c r="P37" s="133"/>
    </row>
    <row r="38" spans="1:16" x14ac:dyDescent="0.25">
      <c r="A38" s="134" t="s">
        <v>29</v>
      </c>
      <c r="B38" s="134"/>
      <c r="C38" s="134"/>
      <c r="D38" s="134"/>
      <c r="E38" s="135">
        <v>74883.899999999994</v>
      </c>
      <c r="F38" s="135"/>
      <c r="G38" s="20">
        <v>58374.16</v>
      </c>
      <c r="H38" s="20">
        <v>0</v>
      </c>
      <c r="I38" s="20">
        <v>16509.740000000002</v>
      </c>
      <c r="J38" s="20">
        <v>22.05</v>
      </c>
      <c r="K38" s="135">
        <v>0</v>
      </c>
      <c r="L38" s="135"/>
      <c r="M38" s="135">
        <v>16509.740000000002</v>
      </c>
      <c r="N38" s="135"/>
      <c r="O38" s="135">
        <v>22.05</v>
      </c>
      <c r="P38" s="135"/>
    </row>
    <row r="39" spans="1:16" x14ac:dyDescent="0.25">
      <c r="A39" s="134" t="s">
        <v>30</v>
      </c>
      <c r="B39" s="134"/>
      <c r="C39" s="134"/>
      <c r="D39" s="134"/>
      <c r="E39" s="135">
        <v>35000</v>
      </c>
      <c r="F39" s="135"/>
      <c r="G39" s="20">
        <v>3706</v>
      </c>
      <c r="H39" s="20">
        <v>0</v>
      </c>
      <c r="I39" s="20">
        <v>31294</v>
      </c>
      <c r="J39" s="20">
        <v>89.41</v>
      </c>
      <c r="K39" s="135">
        <v>0</v>
      </c>
      <c r="L39" s="135"/>
      <c r="M39" s="135">
        <v>31294</v>
      </c>
      <c r="N39" s="135"/>
      <c r="O39" s="135">
        <v>89.41</v>
      </c>
      <c r="P39" s="135"/>
    </row>
    <row r="40" spans="1:16" x14ac:dyDescent="0.25">
      <c r="A40" s="134" t="s">
        <v>36</v>
      </c>
      <c r="B40" s="134"/>
      <c r="C40" s="134"/>
      <c r="D40" s="134"/>
      <c r="E40" s="135">
        <v>283396</v>
      </c>
      <c r="F40" s="135"/>
      <c r="G40" s="20">
        <v>23577.45</v>
      </c>
      <c r="H40" s="20">
        <v>0</v>
      </c>
      <c r="I40" s="20">
        <v>259818.55</v>
      </c>
      <c r="J40" s="20">
        <v>91.68</v>
      </c>
      <c r="K40" s="135">
        <v>159818.54999999999</v>
      </c>
      <c r="L40" s="135"/>
      <c r="M40" s="135">
        <v>100000</v>
      </c>
      <c r="N40" s="135"/>
      <c r="O40" s="135">
        <v>35.29</v>
      </c>
      <c r="P40" s="135"/>
    </row>
    <row r="41" spans="1:16" x14ac:dyDescent="0.25">
      <c r="A41" s="132" t="s">
        <v>41</v>
      </c>
      <c r="B41" s="132"/>
      <c r="C41" s="132"/>
      <c r="D41" s="132"/>
      <c r="E41" s="133">
        <v>435908.09</v>
      </c>
      <c r="F41" s="133"/>
      <c r="G41" s="19">
        <v>331517.17</v>
      </c>
      <c r="H41" s="19">
        <v>1611.77</v>
      </c>
      <c r="I41" s="19">
        <v>102779.15</v>
      </c>
      <c r="J41" s="19">
        <v>23.58</v>
      </c>
      <c r="K41" s="133">
        <v>8053.3</v>
      </c>
      <c r="L41" s="133"/>
      <c r="M41" s="133">
        <v>94725.85</v>
      </c>
      <c r="N41" s="133"/>
      <c r="O41" s="133">
        <v>21.73</v>
      </c>
      <c r="P41" s="133"/>
    </row>
    <row r="42" spans="1:16" x14ac:dyDescent="0.25">
      <c r="A42" s="134" t="s">
        <v>29</v>
      </c>
      <c r="B42" s="134"/>
      <c r="C42" s="134"/>
      <c r="D42" s="134"/>
      <c r="E42" s="135">
        <v>348408.09</v>
      </c>
      <c r="F42" s="135"/>
      <c r="G42" s="20">
        <v>255612.9</v>
      </c>
      <c r="H42" s="20">
        <v>0</v>
      </c>
      <c r="I42" s="20">
        <v>92795.19</v>
      </c>
      <c r="J42" s="20">
        <v>26.63</v>
      </c>
      <c r="K42" s="135">
        <v>0</v>
      </c>
      <c r="L42" s="135"/>
      <c r="M42" s="135">
        <v>92795.19</v>
      </c>
      <c r="N42" s="135"/>
      <c r="O42" s="135">
        <v>26.63</v>
      </c>
      <c r="P42" s="135"/>
    </row>
    <row r="43" spans="1:16" x14ac:dyDescent="0.25">
      <c r="A43" s="134" t="s">
        <v>30</v>
      </c>
      <c r="B43" s="134"/>
      <c r="C43" s="134"/>
      <c r="D43" s="134"/>
      <c r="E43" s="135">
        <v>70500</v>
      </c>
      <c r="F43" s="135"/>
      <c r="G43" s="20">
        <v>66403.14</v>
      </c>
      <c r="H43" s="20">
        <v>0</v>
      </c>
      <c r="I43" s="20">
        <v>4096.8599999999997</v>
      </c>
      <c r="J43" s="20">
        <v>5.81</v>
      </c>
      <c r="K43" s="135">
        <v>3053.3</v>
      </c>
      <c r="L43" s="135"/>
      <c r="M43" s="135">
        <v>1043.56</v>
      </c>
      <c r="N43" s="135"/>
      <c r="O43" s="135">
        <v>1.48</v>
      </c>
      <c r="P43" s="135"/>
    </row>
    <row r="44" spans="1:16" x14ac:dyDescent="0.25">
      <c r="A44" s="134" t="s">
        <v>32</v>
      </c>
      <c r="B44" s="134"/>
      <c r="C44" s="134"/>
      <c r="D44" s="134"/>
      <c r="E44" s="135">
        <v>12000</v>
      </c>
      <c r="F44" s="135"/>
      <c r="G44" s="20">
        <v>9501.1299999999992</v>
      </c>
      <c r="H44" s="20">
        <v>1611.77</v>
      </c>
      <c r="I44" s="20">
        <v>887.1</v>
      </c>
      <c r="J44" s="20">
        <v>7.39</v>
      </c>
      <c r="K44" s="135">
        <v>0</v>
      </c>
      <c r="L44" s="135"/>
      <c r="M44" s="135">
        <v>887.1</v>
      </c>
      <c r="N44" s="135"/>
      <c r="O44" s="135">
        <v>7.39</v>
      </c>
      <c r="P44" s="135"/>
    </row>
    <row r="45" spans="1:16" x14ac:dyDescent="0.25">
      <c r="A45" s="134" t="s">
        <v>36</v>
      </c>
      <c r="B45" s="134"/>
      <c r="C45" s="134"/>
      <c r="D45" s="134"/>
      <c r="E45" s="135">
        <v>5000</v>
      </c>
      <c r="F45" s="135"/>
      <c r="G45" s="20">
        <v>0</v>
      </c>
      <c r="H45" s="20">
        <v>0</v>
      </c>
      <c r="I45" s="20">
        <v>5000</v>
      </c>
      <c r="J45" s="20">
        <v>100</v>
      </c>
      <c r="K45" s="135">
        <v>5000</v>
      </c>
      <c r="L45" s="135"/>
      <c r="M45" s="135">
        <v>0</v>
      </c>
      <c r="N45" s="135"/>
      <c r="O45" s="135">
        <v>0</v>
      </c>
      <c r="P45" s="135"/>
    </row>
    <row r="46" spans="1:16" x14ac:dyDescent="0.25">
      <c r="A46" s="132" t="s">
        <v>42</v>
      </c>
      <c r="B46" s="132"/>
      <c r="C46" s="132"/>
      <c r="D46" s="132"/>
      <c r="E46" s="133">
        <v>29502.46</v>
      </c>
      <c r="F46" s="133"/>
      <c r="G46" s="19">
        <v>20751.45</v>
      </c>
      <c r="H46" s="19">
        <v>0</v>
      </c>
      <c r="I46" s="19">
        <v>8751.01</v>
      </c>
      <c r="J46" s="19">
        <v>29.66</v>
      </c>
      <c r="K46" s="133">
        <v>26</v>
      </c>
      <c r="L46" s="133"/>
      <c r="M46" s="133">
        <v>8725.01</v>
      </c>
      <c r="N46" s="133"/>
      <c r="O46" s="133">
        <v>29.57</v>
      </c>
      <c r="P46" s="133"/>
    </row>
    <row r="47" spans="1:16" x14ac:dyDescent="0.25">
      <c r="A47" s="134" t="s">
        <v>29</v>
      </c>
      <c r="B47" s="134"/>
      <c r="C47" s="134"/>
      <c r="D47" s="134"/>
      <c r="E47" s="135">
        <v>25702.46</v>
      </c>
      <c r="F47" s="135"/>
      <c r="G47" s="20">
        <v>19859.8</v>
      </c>
      <c r="H47" s="20">
        <v>0</v>
      </c>
      <c r="I47" s="20">
        <v>5842.66</v>
      </c>
      <c r="J47" s="20">
        <v>22.73</v>
      </c>
      <c r="K47" s="135">
        <v>0</v>
      </c>
      <c r="L47" s="135"/>
      <c r="M47" s="135">
        <v>5842.66</v>
      </c>
      <c r="N47" s="135"/>
      <c r="O47" s="135">
        <v>22.73</v>
      </c>
      <c r="P47" s="135"/>
    </row>
    <row r="48" spans="1:16" x14ac:dyDescent="0.25">
      <c r="A48" s="134" t="s">
        <v>30</v>
      </c>
      <c r="B48" s="134"/>
      <c r="C48" s="134"/>
      <c r="D48" s="134"/>
      <c r="E48" s="135">
        <v>2800</v>
      </c>
      <c r="F48" s="135"/>
      <c r="G48" s="20">
        <v>316.60000000000002</v>
      </c>
      <c r="H48" s="20">
        <v>0</v>
      </c>
      <c r="I48" s="20">
        <v>2483.4</v>
      </c>
      <c r="J48" s="20">
        <v>88.69</v>
      </c>
      <c r="K48" s="135">
        <v>26</v>
      </c>
      <c r="L48" s="135"/>
      <c r="M48" s="135">
        <v>2457.4</v>
      </c>
      <c r="N48" s="135"/>
      <c r="O48" s="135">
        <v>87.76</v>
      </c>
      <c r="P48" s="135"/>
    </row>
    <row r="49" spans="1:16" x14ac:dyDescent="0.25">
      <c r="A49" s="134" t="s">
        <v>32</v>
      </c>
      <c r="B49" s="134"/>
      <c r="C49" s="134"/>
      <c r="D49" s="134"/>
      <c r="E49" s="135">
        <v>1000</v>
      </c>
      <c r="F49" s="135"/>
      <c r="G49" s="20">
        <v>575.04999999999995</v>
      </c>
      <c r="H49" s="20">
        <v>0</v>
      </c>
      <c r="I49" s="20">
        <v>424.95</v>
      </c>
      <c r="J49" s="20">
        <v>42.5</v>
      </c>
      <c r="K49" s="135">
        <v>0</v>
      </c>
      <c r="L49" s="135"/>
      <c r="M49" s="135">
        <v>424.95</v>
      </c>
      <c r="N49" s="135"/>
      <c r="O49" s="135">
        <v>42.5</v>
      </c>
      <c r="P49" s="135"/>
    </row>
    <row r="50" spans="1:16" x14ac:dyDescent="0.25">
      <c r="A50" s="132" t="s">
        <v>43</v>
      </c>
      <c r="B50" s="132"/>
      <c r="C50" s="132"/>
      <c r="D50" s="132"/>
      <c r="E50" s="133">
        <v>60580.95</v>
      </c>
      <c r="F50" s="133"/>
      <c r="G50" s="19">
        <v>41034.35</v>
      </c>
      <c r="H50" s="19">
        <v>0</v>
      </c>
      <c r="I50" s="19">
        <v>19546.599999999999</v>
      </c>
      <c r="J50" s="19">
        <v>32.270000000000003</v>
      </c>
      <c r="K50" s="133">
        <v>5000</v>
      </c>
      <c r="L50" s="133"/>
      <c r="M50" s="133">
        <v>14546.6</v>
      </c>
      <c r="N50" s="133"/>
      <c r="O50" s="133">
        <v>24.01</v>
      </c>
      <c r="P50" s="133"/>
    </row>
    <row r="51" spans="1:16" x14ac:dyDescent="0.25">
      <c r="A51" s="134" t="s">
        <v>29</v>
      </c>
      <c r="B51" s="134"/>
      <c r="C51" s="134"/>
      <c r="D51" s="134"/>
      <c r="E51" s="135">
        <v>32080.95</v>
      </c>
      <c r="F51" s="135"/>
      <c r="G51" s="20">
        <v>25564.35</v>
      </c>
      <c r="H51" s="20">
        <v>0</v>
      </c>
      <c r="I51" s="20">
        <v>6516.6</v>
      </c>
      <c r="J51" s="20">
        <v>20.309999999999999</v>
      </c>
      <c r="K51" s="135">
        <v>0</v>
      </c>
      <c r="L51" s="135"/>
      <c r="M51" s="135">
        <v>6516.6</v>
      </c>
      <c r="N51" s="135"/>
      <c r="O51" s="135">
        <v>20.309999999999999</v>
      </c>
      <c r="P51" s="135"/>
    </row>
    <row r="52" spans="1:16" x14ac:dyDescent="0.25">
      <c r="A52" s="134" t="s">
        <v>30</v>
      </c>
      <c r="B52" s="134"/>
      <c r="C52" s="134"/>
      <c r="D52" s="134"/>
      <c r="E52" s="135">
        <v>15000</v>
      </c>
      <c r="F52" s="135"/>
      <c r="G52" s="20">
        <v>9970</v>
      </c>
      <c r="H52" s="20">
        <v>0</v>
      </c>
      <c r="I52" s="20">
        <v>5030</v>
      </c>
      <c r="J52" s="20">
        <v>33.53</v>
      </c>
      <c r="K52" s="135">
        <v>0</v>
      </c>
      <c r="L52" s="135"/>
      <c r="M52" s="135">
        <v>5030</v>
      </c>
      <c r="N52" s="135"/>
      <c r="O52" s="135">
        <v>33.53</v>
      </c>
      <c r="P52" s="135"/>
    </row>
    <row r="53" spans="1:16" x14ac:dyDescent="0.25">
      <c r="A53" s="134" t="s">
        <v>32</v>
      </c>
      <c r="B53" s="134"/>
      <c r="C53" s="134"/>
      <c r="D53" s="134"/>
      <c r="E53" s="135">
        <v>5500</v>
      </c>
      <c r="F53" s="135"/>
      <c r="G53" s="20">
        <v>5500</v>
      </c>
      <c r="H53" s="20">
        <v>0</v>
      </c>
      <c r="I53" s="20">
        <v>0</v>
      </c>
      <c r="J53" s="20">
        <v>0</v>
      </c>
      <c r="K53" s="135">
        <v>0</v>
      </c>
      <c r="L53" s="135"/>
      <c r="M53" s="135">
        <v>0</v>
      </c>
      <c r="N53" s="135"/>
      <c r="O53" s="135">
        <v>0</v>
      </c>
      <c r="P53" s="135"/>
    </row>
    <row r="54" spans="1:16" x14ac:dyDescent="0.25">
      <c r="A54" s="134" t="s">
        <v>36</v>
      </c>
      <c r="B54" s="134"/>
      <c r="C54" s="134"/>
      <c r="D54" s="134"/>
      <c r="E54" s="135">
        <v>8000</v>
      </c>
      <c r="F54" s="135"/>
      <c r="G54" s="20">
        <v>0</v>
      </c>
      <c r="H54" s="20">
        <v>0</v>
      </c>
      <c r="I54" s="20">
        <v>8000</v>
      </c>
      <c r="J54" s="20">
        <v>100</v>
      </c>
      <c r="K54" s="135">
        <v>5000</v>
      </c>
      <c r="L54" s="135"/>
      <c r="M54" s="135">
        <v>3000</v>
      </c>
      <c r="N54" s="135"/>
      <c r="O54" s="135">
        <v>37.5</v>
      </c>
      <c r="P54" s="135"/>
    </row>
    <row r="55" spans="1:16" x14ac:dyDescent="0.25">
      <c r="A55" s="132" t="s">
        <v>44</v>
      </c>
      <c r="B55" s="132"/>
      <c r="C55" s="132"/>
      <c r="D55" s="132"/>
      <c r="E55" s="133">
        <v>1504745.2</v>
      </c>
      <c r="F55" s="133"/>
      <c r="G55" s="19">
        <v>1110565.29</v>
      </c>
      <c r="H55" s="19">
        <v>2066.08</v>
      </c>
      <c r="I55" s="19">
        <v>392113.83</v>
      </c>
      <c r="J55" s="19">
        <v>26.06</v>
      </c>
      <c r="K55" s="133">
        <v>31553.91</v>
      </c>
      <c r="L55" s="133"/>
      <c r="M55" s="133">
        <v>360559.92</v>
      </c>
      <c r="N55" s="133"/>
      <c r="O55" s="133">
        <v>23.96</v>
      </c>
      <c r="P55" s="133"/>
    </row>
    <row r="56" spans="1:16" x14ac:dyDescent="0.25">
      <c r="A56" s="134" t="s">
        <v>29</v>
      </c>
      <c r="B56" s="134"/>
      <c r="C56" s="134"/>
      <c r="D56" s="134"/>
      <c r="E56" s="135">
        <v>1251245.2</v>
      </c>
      <c r="F56" s="135"/>
      <c r="G56" s="20">
        <v>947919.47</v>
      </c>
      <c r="H56" s="20">
        <v>0</v>
      </c>
      <c r="I56" s="20">
        <v>303325.73</v>
      </c>
      <c r="J56" s="20">
        <v>24.24</v>
      </c>
      <c r="K56" s="135">
        <v>0</v>
      </c>
      <c r="L56" s="135"/>
      <c r="M56" s="135">
        <v>303325.73</v>
      </c>
      <c r="N56" s="135"/>
      <c r="O56" s="135">
        <v>24.24</v>
      </c>
      <c r="P56" s="135"/>
    </row>
    <row r="57" spans="1:16" x14ac:dyDescent="0.25">
      <c r="A57" s="134" t="s">
        <v>30</v>
      </c>
      <c r="B57" s="134"/>
      <c r="C57" s="134"/>
      <c r="D57" s="134"/>
      <c r="E57" s="135">
        <v>148000</v>
      </c>
      <c r="F57" s="135"/>
      <c r="G57" s="20">
        <v>73597.37</v>
      </c>
      <c r="H57" s="20">
        <v>204.03</v>
      </c>
      <c r="I57" s="20">
        <v>74198.600000000006</v>
      </c>
      <c r="J57" s="20">
        <v>50.13</v>
      </c>
      <c r="K57" s="135">
        <v>20831.61</v>
      </c>
      <c r="L57" s="135"/>
      <c r="M57" s="135">
        <v>53366.99</v>
      </c>
      <c r="N57" s="135"/>
      <c r="O57" s="135">
        <v>36.06</v>
      </c>
      <c r="P57" s="135"/>
    </row>
    <row r="58" spans="1:16" x14ac:dyDescent="0.25">
      <c r="A58" s="134" t="s">
        <v>32</v>
      </c>
      <c r="B58" s="134"/>
      <c r="C58" s="134"/>
      <c r="D58" s="134"/>
      <c r="E58" s="135">
        <v>17500</v>
      </c>
      <c r="F58" s="135"/>
      <c r="G58" s="20">
        <v>11770.75</v>
      </c>
      <c r="H58" s="20">
        <v>1862.05</v>
      </c>
      <c r="I58" s="20">
        <v>3867.2</v>
      </c>
      <c r="J58" s="20">
        <v>22.1</v>
      </c>
      <c r="K58" s="135">
        <v>0</v>
      </c>
      <c r="L58" s="135"/>
      <c r="M58" s="135">
        <v>3867.2</v>
      </c>
      <c r="N58" s="135"/>
      <c r="O58" s="135">
        <v>22.1</v>
      </c>
      <c r="P58" s="135"/>
    </row>
    <row r="59" spans="1:16" x14ac:dyDescent="0.25">
      <c r="A59" s="134" t="s">
        <v>36</v>
      </c>
      <c r="B59" s="134"/>
      <c r="C59" s="134"/>
      <c r="D59" s="134"/>
      <c r="E59" s="135">
        <v>88000</v>
      </c>
      <c r="F59" s="135"/>
      <c r="G59" s="20">
        <v>77277.7</v>
      </c>
      <c r="H59" s="20">
        <v>0</v>
      </c>
      <c r="I59" s="20">
        <v>10722.3</v>
      </c>
      <c r="J59" s="20">
        <v>12.18</v>
      </c>
      <c r="K59" s="135">
        <v>10722.3</v>
      </c>
      <c r="L59" s="135"/>
      <c r="M59" s="135">
        <v>0</v>
      </c>
      <c r="N59" s="135"/>
      <c r="O59" s="135">
        <v>0</v>
      </c>
      <c r="P59" s="135"/>
    </row>
    <row r="60" spans="1:16" x14ac:dyDescent="0.25">
      <c r="A60" s="132" t="s">
        <v>45</v>
      </c>
      <c r="B60" s="132"/>
      <c r="C60" s="132"/>
      <c r="D60" s="132"/>
      <c r="E60" s="133">
        <v>1098944.32</v>
      </c>
      <c r="F60" s="133"/>
      <c r="G60" s="19">
        <v>324443.78999999998</v>
      </c>
      <c r="H60" s="19">
        <v>27.16</v>
      </c>
      <c r="I60" s="19">
        <v>774473.37</v>
      </c>
      <c r="J60" s="19">
        <v>70.47</v>
      </c>
      <c r="K60" s="133">
        <v>431892.55</v>
      </c>
      <c r="L60" s="133"/>
      <c r="M60" s="133">
        <v>342580.82</v>
      </c>
      <c r="N60" s="133"/>
      <c r="O60" s="133">
        <v>25.53</v>
      </c>
      <c r="P60" s="133"/>
    </row>
    <row r="61" spans="1:16" x14ac:dyDescent="0.25">
      <c r="A61" s="132" t="s">
        <v>27</v>
      </c>
      <c r="B61" s="132"/>
      <c r="C61" s="132"/>
      <c r="D61" s="132"/>
      <c r="E61" s="133">
        <v>1098944.32</v>
      </c>
      <c r="F61" s="133"/>
      <c r="G61" s="19">
        <v>324443.78999999998</v>
      </c>
      <c r="H61" s="19">
        <v>27.16</v>
      </c>
      <c r="I61" s="19">
        <v>774473.37</v>
      </c>
      <c r="J61" s="19">
        <v>70.47</v>
      </c>
      <c r="K61" s="133">
        <v>431892.55</v>
      </c>
      <c r="L61" s="133"/>
      <c r="M61" s="133">
        <v>342580.82</v>
      </c>
      <c r="N61" s="133"/>
      <c r="O61" s="133">
        <v>31.17</v>
      </c>
      <c r="P61" s="133"/>
    </row>
    <row r="62" spans="1:16" x14ac:dyDescent="0.25">
      <c r="A62" s="132" t="s">
        <v>28</v>
      </c>
      <c r="B62" s="132"/>
      <c r="C62" s="132"/>
      <c r="D62" s="132"/>
      <c r="E62" s="133">
        <v>125013.29</v>
      </c>
      <c r="F62" s="133"/>
      <c r="G62" s="19">
        <v>84618.92</v>
      </c>
      <c r="H62" s="19">
        <v>0</v>
      </c>
      <c r="I62" s="19">
        <v>40394.370000000003</v>
      </c>
      <c r="J62" s="19">
        <v>32.31</v>
      </c>
      <c r="K62" s="133">
        <v>4998</v>
      </c>
      <c r="L62" s="133"/>
      <c r="M62" s="133">
        <v>35396.370000000003</v>
      </c>
      <c r="N62" s="133"/>
      <c r="O62" s="133">
        <v>28.31</v>
      </c>
      <c r="P62" s="133"/>
    </row>
    <row r="63" spans="1:16" x14ac:dyDescent="0.25">
      <c r="A63" s="134" t="s">
        <v>30</v>
      </c>
      <c r="B63" s="134"/>
      <c r="C63" s="134"/>
      <c r="D63" s="134"/>
      <c r="E63" s="135">
        <v>75013.289999999994</v>
      </c>
      <c r="F63" s="135"/>
      <c r="G63" s="20">
        <v>45818.92</v>
      </c>
      <c r="H63" s="20">
        <v>0</v>
      </c>
      <c r="I63" s="20">
        <v>29194.37</v>
      </c>
      <c r="J63" s="20">
        <v>38.92</v>
      </c>
      <c r="K63" s="135">
        <v>0</v>
      </c>
      <c r="L63" s="135"/>
      <c r="M63" s="135">
        <v>29194.37</v>
      </c>
      <c r="N63" s="135"/>
      <c r="O63" s="135">
        <v>38.92</v>
      </c>
      <c r="P63" s="135"/>
    </row>
    <row r="64" spans="1:16" x14ac:dyDescent="0.25">
      <c r="A64" s="134" t="s">
        <v>46</v>
      </c>
      <c r="B64" s="134"/>
      <c r="C64" s="134"/>
      <c r="D64" s="134"/>
      <c r="E64" s="135">
        <v>50000</v>
      </c>
      <c r="F64" s="135"/>
      <c r="G64" s="20">
        <v>38800</v>
      </c>
      <c r="H64" s="20">
        <v>0</v>
      </c>
      <c r="I64" s="20">
        <v>11200</v>
      </c>
      <c r="J64" s="20">
        <v>22.4</v>
      </c>
      <c r="K64" s="135">
        <v>4998</v>
      </c>
      <c r="L64" s="135"/>
      <c r="M64" s="135">
        <v>6202</v>
      </c>
      <c r="N64" s="135"/>
      <c r="O64" s="135">
        <v>12.4</v>
      </c>
      <c r="P64" s="135"/>
    </row>
    <row r="65" spans="1:16" x14ac:dyDescent="0.25">
      <c r="A65" s="132" t="s">
        <v>31</v>
      </c>
      <c r="B65" s="132"/>
      <c r="C65" s="132"/>
      <c r="D65" s="132"/>
      <c r="E65" s="133">
        <v>70000</v>
      </c>
      <c r="F65" s="133"/>
      <c r="G65" s="19">
        <v>15404.08</v>
      </c>
      <c r="H65" s="19">
        <v>27.16</v>
      </c>
      <c r="I65" s="19">
        <v>54568.76</v>
      </c>
      <c r="J65" s="19">
        <v>77.959999999999994</v>
      </c>
      <c r="K65" s="133">
        <v>28393.94</v>
      </c>
      <c r="L65" s="133"/>
      <c r="M65" s="133">
        <v>26174.82</v>
      </c>
      <c r="N65" s="133"/>
      <c r="O65" s="133">
        <v>37.39</v>
      </c>
      <c r="P65" s="133"/>
    </row>
    <row r="66" spans="1:16" x14ac:dyDescent="0.25">
      <c r="A66" s="134" t="s">
        <v>30</v>
      </c>
      <c r="B66" s="134"/>
      <c r="C66" s="134"/>
      <c r="D66" s="134"/>
      <c r="E66" s="135">
        <v>70000</v>
      </c>
      <c r="F66" s="135"/>
      <c r="G66" s="20">
        <v>15404.08</v>
      </c>
      <c r="H66" s="20">
        <v>27.16</v>
      </c>
      <c r="I66" s="20">
        <v>54568.76</v>
      </c>
      <c r="J66" s="20">
        <v>77.959999999999994</v>
      </c>
      <c r="K66" s="135">
        <v>28393.94</v>
      </c>
      <c r="L66" s="135"/>
      <c r="M66" s="135">
        <v>26174.82</v>
      </c>
      <c r="N66" s="135"/>
      <c r="O66" s="135">
        <v>37.39</v>
      </c>
      <c r="P66" s="135"/>
    </row>
    <row r="67" spans="1:16" x14ac:dyDescent="0.25">
      <c r="A67" s="132" t="s">
        <v>33</v>
      </c>
      <c r="B67" s="132"/>
      <c r="C67" s="132"/>
      <c r="D67" s="132"/>
      <c r="E67" s="133">
        <v>2000</v>
      </c>
      <c r="F67" s="133"/>
      <c r="G67" s="19">
        <v>0</v>
      </c>
      <c r="H67" s="19">
        <v>0</v>
      </c>
      <c r="I67" s="19">
        <v>2000</v>
      </c>
      <c r="J67" s="19">
        <v>100</v>
      </c>
      <c r="K67" s="133">
        <v>0</v>
      </c>
      <c r="L67" s="133"/>
      <c r="M67" s="133">
        <v>2000</v>
      </c>
      <c r="N67" s="133"/>
      <c r="O67" s="133">
        <v>100</v>
      </c>
      <c r="P67" s="133"/>
    </row>
    <row r="68" spans="1:16" x14ac:dyDescent="0.25">
      <c r="A68" s="134" t="s">
        <v>30</v>
      </c>
      <c r="B68" s="134"/>
      <c r="C68" s="134"/>
      <c r="D68" s="134"/>
      <c r="E68" s="135">
        <v>2000</v>
      </c>
      <c r="F68" s="135"/>
      <c r="G68" s="20">
        <v>0</v>
      </c>
      <c r="H68" s="20">
        <v>0</v>
      </c>
      <c r="I68" s="20">
        <v>2000</v>
      </c>
      <c r="J68" s="20">
        <v>100</v>
      </c>
      <c r="K68" s="135">
        <v>0</v>
      </c>
      <c r="L68" s="135"/>
      <c r="M68" s="135">
        <v>2000</v>
      </c>
      <c r="N68" s="135"/>
      <c r="O68" s="135">
        <v>100</v>
      </c>
      <c r="P68" s="135"/>
    </row>
    <row r="69" spans="1:16" x14ac:dyDescent="0.25">
      <c r="A69" s="132" t="s">
        <v>34</v>
      </c>
      <c r="B69" s="132"/>
      <c r="C69" s="132"/>
      <c r="D69" s="132"/>
      <c r="E69" s="133">
        <v>3500</v>
      </c>
      <c r="F69" s="133"/>
      <c r="G69" s="19">
        <v>2990.1</v>
      </c>
      <c r="H69" s="19">
        <v>0</v>
      </c>
      <c r="I69" s="19">
        <v>509.9</v>
      </c>
      <c r="J69" s="19">
        <v>14.57</v>
      </c>
      <c r="K69" s="133">
        <v>0</v>
      </c>
      <c r="L69" s="133"/>
      <c r="M69" s="133">
        <v>509.9</v>
      </c>
      <c r="N69" s="133"/>
      <c r="O69" s="133">
        <v>14.57</v>
      </c>
      <c r="P69" s="133"/>
    </row>
    <row r="70" spans="1:16" x14ac:dyDescent="0.25">
      <c r="A70" s="134" t="s">
        <v>30</v>
      </c>
      <c r="B70" s="134"/>
      <c r="C70" s="134"/>
      <c r="D70" s="134"/>
      <c r="E70" s="135">
        <v>3500</v>
      </c>
      <c r="F70" s="135"/>
      <c r="G70" s="20">
        <v>2990.1</v>
      </c>
      <c r="H70" s="20">
        <v>0</v>
      </c>
      <c r="I70" s="20">
        <v>509.9</v>
      </c>
      <c r="J70" s="20">
        <v>14.57</v>
      </c>
      <c r="K70" s="135">
        <v>0</v>
      </c>
      <c r="L70" s="135"/>
      <c r="M70" s="135">
        <v>509.9</v>
      </c>
      <c r="N70" s="135"/>
      <c r="O70" s="135">
        <v>14.57</v>
      </c>
      <c r="P70" s="135"/>
    </row>
    <row r="71" spans="1:16" ht="18.75" customHeight="1" x14ac:dyDescent="0.25">
      <c r="A71" s="132" t="s">
        <v>35</v>
      </c>
      <c r="B71" s="132"/>
      <c r="C71" s="132"/>
      <c r="D71" s="132"/>
      <c r="E71" s="133">
        <v>70415</v>
      </c>
      <c r="F71" s="133"/>
      <c r="G71" s="19">
        <v>38299.25</v>
      </c>
      <c r="H71" s="19">
        <v>0</v>
      </c>
      <c r="I71" s="19">
        <v>32115.75</v>
      </c>
      <c r="J71" s="19">
        <v>45.61</v>
      </c>
      <c r="K71" s="133">
        <v>12323</v>
      </c>
      <c r="L71" s="133"/>
      <c r="M71" s="133">
        <v>19792.75</v>
      </c>
      <c r="N71" s="133"/>
      <c r="O71" s="133">
        <v>28.11</v>
      </c>
      <c r="P71" s="133"/>
    </row>
    <row r="72" spans="1:16" x14ac:dyDescent="0.25">
      <c r="A72" s="134" t="s">
        <v>30</v>
      </c>
      <c r="B72" s="134"/>
      <c r="C72" s="134"/>
      <c r="D72" s="134"/>
      <c r="E72" s="135">
        <v>30000</v>
      </c>
      <c r="F72" s="135"/>
      <c r="G72" s="20">
        <v>19206.02</v>
      </c>
      <c r="H72" s="20">
        <v>0</v>
      </c>
      <c r="I72" s="20">
        <v>10793.98</v>
      </c>
      <c r="J72" s="20">
        <v>35.979999999999997</v>
      </c>
      <c r="K72" s="135">
        <v>0</v>
      </c>
      <c r="L72" s="135"/>
      <c r="M72" s="135">
        <v>10793.98</v>
      </c>
      <c r="N72" s="135"/>
      <c r="O72" s="135">
        <v>35.979999999999997</v>
      </c>
      <c r="P72" s="135"/>
    </row>
    <row r="73" spans="1:16" x14ac:dyDescent="0.25">
      <c r="A73" s="134" t="s">
        <v>46</v>
      </c>
      <c r="B73" s="134"/>
      <c r="C73" s="134"/>
      <c r="D73" s="134"/>
      <c r="E73" s="135">
        <v>13000</v>
      </c>
      <c r="F73" s="135"/>
      <c r="G73" s="20">
        <v>9000</v>
      </c>
      <c r="H73" s="20">
        <v>0</v>
      </c>
      <c r="I73" s="20">
        <v>4000</v>
      </c>
      <c r="J73" s="20">
        <v>30.77</v>
      </c>
      <c r="K73" s="135">
        <v>0</v>
      </c>
      <c r="L73" s="135"/>
      <c r="M73" s="135">
        <v>4000</v>
      </c>
      <c r="N73" s="135"/>
      <c r="O73" s="135">
        <v>30.77</v>
      </c>
      <c r="P73" s="135"/>
    </row>
    <row r="74" spans="1:16" x14ac:dyDescent="0.25">
      <c r="A74" s="134" t="s">
        <v>36</v>
      </c>
      <c r="B74" s="134"/>
      <c r="C74" s="134"/>
      <c r="D74" s="134"/>
      <c r="E74" s="135">
        <v>27415</v>
      </c>
      <c r="F74" s="135"/>
      <c r="G74" s="20">
        <v>10093.23</v>
      </c>
      <c r="H74" s="20">
        <v>0</v>
      </c>
      <c r="I74" s="20">
        <v>17321.77</v>
      </c>
      <c r="J74" s="20">
        <v>63.18</v>
      </c>
      <c r="K74" s="135">
        <v>12323</v>
      </c>
      <c r="L74" s="135"/>
      <c r="M74" s="135">
        <v>4998.7700000000004</v>
      </c>
      <c r="N74" s="135"/>
      <c r="O74" s="135">
        <v>18.23</v>
      </c>
      <c r="P74" s="135"/>
    </row>
    <row r="75" spans="1:16" ht="21" customHeight="1" x14ac:dyDescent="0.25">
      <c r="A75" s="132" t="s">
        <v>38</v>
      </c>
      <c r="B75" s="132"/>
      <c r="C75" s="132"/>
      <c r="D75" s="132"/>
      <c r="E75" s="133">
        <v>45000</v>
      </c>
      <c r="F75" s="133"/>
      <c r="G75" s="19">
        <v>14927.08</v>
      </c>
      <c r="H75" s="19">
        <v>0</v>
      </c>
      <c r="I75" s="19">
        <v>30072.92</v>
      </c>
      <c r="J75" s="19">
        <v>66.83</v>
      </c>
      <c r="K75" s="133">
        <v>27072.92</v>
      </c>
      <c r="L75" s="133"/>
      <c r="M75" s="133">
        <v>3000</v>
      </c>
      <c r="N75" s="133"/>
      <c r="O75" s="133">
        <v>6.67</v>
      </c>
      <c r="P75" s="133"/>
    </row>
    <row r="76" spans="1:16" x14ac:dyDescent="0.25">
      <c r="A76" s="134" t="s">
        <v>30</v>
      </c>
      <c r="B76" s="134"/>
      <c r="C76" s="134"/>
      <c r="D76" s="134"/>
      <c r="E76" s="135">
        <v>3000</v>
      </c>
      <c r="F76" s="135"/>
      <c r="G76" s="20">
        <v>0</v>
      </c>
      <c r="H76" s="20">
        <v>0</v>
      </c>
      <c r="I76" s="20">
        <v>3000</v>
      </c>
      <c r="J76" s="20">
        <v>100</v>
      </c>
      <c r="K76" s="135">
        <v>0</v>
      </c>
      <c r="L76" s="135"/>
      <c r="M76" s="135">
        <v>3000</v>
      </c>
      <c r="N76" s="135"/>
      <c r="O76" s="135">
        <v>100</v>
      </c>
      <c r="P76" s="135"/>
    </row>
    <row r="77" spans="1:16" x14ac:dyDescent="0.25">
      <c r="A77" s="134" t="s">
        <v>46</v>
      </c>
      <c r="B77" s="134"/>
      <c r="C77" s="134"/>
      <c r="D77" s="134"/>
      <c r="E77" s="135">
        <v>42000</v>
      </c>
      <c r="F77" s="135"/>
      <c r="G77" s="20">
        <v>14927.08</v>
      </c>
      <c r="H77" s="20">
        <v>0</v>
      </c>
      <c r="I77" s="20">
        <v>27072.92</v>
      </c>
      <c r="J77" s="20">
        <v>64.459999999999994</v>
      </c>
      <c r="K77" s="135">
        <v>27072.92</v>
      </c>
      <c r="L77" s="135"/>
      <c r="M77" s="135">
        <v>0</v>
      </c>
      <c r="N77" s="135"/>
      <c r="O77" s="135">
        <v>0</v>
      </c>
      <c r="P77" s="135"/>
    </row>
    <row r="78" spans="1:16" x14ac:dyDescent="0.25">
      <c r="A78" s="132" t="s">
        <v>39</v>
      </c>
      <c r="B78" s="132"/>
      <c r="C78" s="132"/>
      <c r="D78" s="132"/>
      <c r="E78" s="133">
        <v>81600</v>
      </c>
      <c r="F78" s="133"/>
      <c r="G78" s="19">
        <v>14997.6</v>
      </c>
      <c r="H78" s="19">
        <v>0</v>
      </c>
      <c r="I78" s="19">
        <v>66602.399999999994</v>
      </c>
      <c r="J78" s="19">
        <v>81.62</v>
      </c>
      <c r="K78" s="133">
        <v>62580.05</v>
      </c>
      <c r="L78" s="133"/>
      <c r="M78" s="133">
        <v>4022.35</v>
      </c>
      <c r="N78" s="133"/>
      <c r="O78" s="133">
        <v>4.93</v>
      </c>
      <c r="P78" s="133"/>
    </row>
    <row r="79" spans="1:16" x14ac:dyDescent="0.25">
      <c r="A79" s="134" t="s">
        <v>30</v>
      </c>
      <c r="B79" s="134"/>
      <c r="C79" s="134"/>
      <c r="D79" s="134"/>
      <c r="E79" s="135">
        <v>3500</v>
      </c>
      <c r="F79" s="135"/>
      <c r="G79" s="20">
        <v>0</v>
      </c>
      <c r="H79" s="20">
        <v>0</v>
      </c>
      <c r="I79" s="20">
        <v>3500</v>
      </c>
      <c r="J79" s="20">
        <v>100</v>
      </c>
      <c r="K79" s="135">
        <v>0</v>
      </c>
      <c r="L79" s="135"/>
      <c r="M79" s="135">
        <v>3500</v>
      </c>
      <c r="N79" s="135"/>
      <c r="O79" s="135">
        <v>100</v>
      </c>
      <c r="P79" s="135"/>
    </row>
    <row r="80" spans="1:16" x14ac:dyDescent="0.25">
      <c r="A80" s="134" t="s">
        <v>46</v>
      </c>
      <c r="B80" s="134"/>
      <c r="C80" s="134"/>
      <c r="D80" s="134"/>
      <c r="E80" s="135">
        <v>15000</v>
      </c>
      <c r="F80" s="135"/>
      <c r="G80" s="20">
        <v>14997.6</v>
      </c>
      <c r="H80" s="20">
        <v>0</v>
      </c>
      <c r="I80" s="20">
        <v>2.4</v>
      </c>
      <c r="J80" s="20">
        <v>0.02</v>
      </c>
      <c r="K80" s="135">
        <v>0</v>
      </c>
      <c r="L80" s="135"/>
      <c r="M80" s="135">
        <v>2.4</v>
      </c>
      <c r="N80" s="135"/>
      <c r="O80" s="135">
        <v>0.02</v>
      </c>
      <c r="P80" s="135"/>
    </row>
    <row r="81" spans="1:16" x14ac:dyDescent="0.25">
      <c r="A81" s="134" t="s">
        <v>36</v>
      </c>
      <c r="B81" s="134"/>
      <c r="C81" s="134"/>
      <c r="D81" s="134"/>
      <c r="E81" s="135">
        <v>63100</v>
      </c>
      <c r="F81" s="135"/>
      <c r="G81" s="20">
        <v>0</v>
      </c>
      <c r="H81" s="20">
        <v>0</v>
      </c>
      <c r="I81" s="20">
        <v>63100</v>
      </c>
      <c r="J81" s="20">
        <v>100</v>
      </c>
      <c r="K81" s="135">
        <v>62580.05</v>
      </c>
      <c r="L81" s="135"/>
      <c r="M81" s="135">
        <v>519.95000000000005</v>
      </c>
      <c r="N81" s="135"/>
      <c r="O81" s="135">
        <v>0.82</v>
      </c>
      <c r="P81" s="135"/>
    </row>
    <row r="82" spans="1:16" ht="18" customHeight="1" x14ac:dyDescent="0.25">
      <c r="A82" s="132" t="s">
        <v>40</v>
      </c>
      <c r="B82" s="132"/>
      <c r="C82" s="132"/>
      <c r="D82" s="132"/>
      <c r="E82" s="133">
        <v>261573</v>
      </c>
      <c r="F82" s="133"/>
      <c r="G82" s="19">
        <v>25473</v>
      </c>
      <c r="H82" s="19">
        <v>0</v>
      </c>
      <c r="I82" s="19">
        <v>236100</v>
      </c>
      <c r="J82" s="19">
        <v>90.26</v>
      </c>
      <c r="K82" s="133">
        <v>176069</v>
      </c>
      <c r="L82" s="133"/>
      <c r="M82" s="133">
        <v>60031</v>
      </c>
      <c r="N82" s="133"/>
      <c r="O82" s="133">
        <v>22.95</v>
      </c>
      <c r="P82" s="133"/>
    </row>
    <row r="83" spans="1:16" x14ac:dyDescent="0.25">
      <c r="A83" s="134" t="s">
        <v>30</v>
      </c>
      <c r="B83" s="134"/>
      <c r="C83" s="134"/>
      <c r="D83" s="134"/>
      <c r="E83" s="135">
        <v>31000</v>
      </c>
      <c r="F83" s="135"/>
      <c r="G83" s="20">
        <v>25473</v>
      </c>
      <c r="H83" s="20">
        <v>0</v>
      </c>
      <c r="I83" s="20">
        <v>5527</v>
      </c>
      <c r="J83" s="20">
        <v>17.829999999999998</v>
      </c>
      <c r="K83" s="135">
        <v>0</v>
      </c>
      <c r="L83" s="135"/>
      <c r="M83" s="135">
        <v>5527</v>
      </c>
      <c r="N83" s="135"/>
      <c r="O83" s="135">
        <v>17.829999999999998</v>
      </c>
      <c r="P83" s="135"/>
    </row>
    <row r="84" spans="1:16" x14ac:dyDescent="0.25">
      <c r="A84" s="134" t="s">
        <v>36</v>
      </c>
      <c r="B84" s="134"/>
      <c r="C84" s="134"/>
      <c r="D84" s="134"/>
      <c r="E84" s="135">
        <v>230573</v>
      </c>
      <c r="F84" s="135"/>
      <c r="G84" s="20">
        <v>0</v>
      </c>
      <c r="H84" s="20">
        <v>0</v>
      </c>
      <c r="I84" s="20">
        <v>230573</v>
      </c>
      <c r="J84" s="20">
        <v>100</v>
      </c>
      <c r="K84" s="135">
        <v>176069</v>
      </c>
      <c r="L84" s="135"/>
      <c r="M84" s="135">
        <v>54504</v>
      </c>
      <c r="N84" s="135"/>
      <c r="O84" s="135">
        <v>23.64</v>
      </c>
      <c r="P84" s="135"/>
    </row>
    <row r="85" spans="1:16" ht="21.75" customHeight="1" x14ac:dyDescent="0.25">
      <c r="A85" s="132" t="s">
        <v>41</v>
      </c>
      <c r="B85" s="132"/>
      <c r="C85" s="132"/>
      <c r="D85" s="132"/>
      <c r="E85" s="133">
        <v>45000</v>
      </c>
      <c r="F85" s="133"/>
      <c r="G85" s="19">
        <v>26777.07</v>
      </c>
      <c r="H85" s="19">
        <v>0</v>
      </c>
      <c r="I85" s="19">
        <v>18222.93</v>
      </c>
      <c r="J85" s="19">
        <v>40.5</v>
      </c>
      <c r="K85" s="133">
        <v>556.25</v>
      </c>
      <c r="L85" s="133"/>
      <c r="M85" s="133">
        <v>17666.68</v>
      </c>
      <c r="N85" s="133"/>
      <c r="O85" s="133">
        <v>39.26</v>
      </c>
      <c r="P85" s="133"/>
    </row>
    <row r="86" spans="1:16" x14ac:dyDescent="0.25">
      <c r="A86" s="134" t="s">
        <v>30</v>
      </c>
      <c r="B86" s="134"/>
      <c r="C86" s="134"/>
      <c r="D86" s="134"/>
      <c r="E86" s="135">
        <v>41000</v>
      </c>
      <c r="F86" s="135"/>
      <c r="G86" s="20">
        <v>24158.01</v>
      </c>
      <c r="H86" s="20">
        <v>0</v>
      </c>
      <c r="I86" s="20">
        <v>16841.990000000002</v>
      </c>
      <c r="J86" s="20">
        <v>41.08</v>
      </c>
      <c r="K86" s="135">
        <v>556.25</v>
      </c>
      <c r="L86" s="135"/>
      <c r="M86" s="135">
        <v>16285.74</v>
      </c>
      <c r="N86" s="135"/>
      <c r="O86" s="135">
        <v>39.72</v>
      </c>
      <c r="P86" s="135"/>
    </row>
    <row r="87" spans="1:16" x14ac:dyDescent="0.25">
      <c r="A87" s="134" t="s">
        <v>32</v>
      </c>
      <c r="B87" s="134"/>
      <c r="C87" s="134"/>
      <c r="D87" s="134"/>
      <c r="E87" s="135">
        <v>4000</v>
      </c>
      <c r="F87" s="135"/>
      <c r="G87" s="20">
        <v>2619.06</v>
      </c>
      <c r="H87" s="20">
        <v>0</v>
      </c>
      <c r="I87" s="20">
        <v>1380.94</v>
      </c>
      <c r="J87" s="20">
        <v>34.520000000000003</v>
      </c>
      <c r="K87" s="135">
        <v>0</v>
      </c>
      <c r="L87" s="135"/>
      <c r="M87" s="135">
        <v>1380.94</v>
      </c>
      <c r="N87" s="135"/>
      <c r="O87" s="135">
        <v>34.520000000000003</v>
      </c>
      <c r="P87" s="135"/>
    </row>
    <row r="88" spans="1:16" ht="21" customHeight="1" x14ac:dyDescent="0.25">
      <c r="A88" s="132" t="s">
        <v>42</v>
      </c>
      <c r="B88" s="132"/>
      <c r="C88" s="132"/>
      <c r="D88" s="132"/>
      <c r="E88" s="133">
        <v>200</v>
      </c>
      <c r="F88" s="133"/>
      <c r="G88" s="19">
        <v>0</v>
      </c>
      <c r="H88" s="19">
        <v>0</v>
      </c>
      <c r="I88" s="19">
        <v>200</v>
      </c>
      <c r="J88" s="19">
        <v>100</v>
      </c>
      <c r="K88" s="133">
        <v>0</v>
      </c>
      <c r="L88" s="133"/>
      <c r="M88" s="133">
        <v>200</v>
      </c>
      <c r="N88" s="133"/>
      <c r="O88" s="133">
        <v>100</v>
      </c>
      <c r="P88" s="133"/>
    </row>
    <row r="89" spans="1:16" x14ac:dyDescent="0.25">
      <c r="A89" s="134" t="s">
        <v>30</v>
      </c>
      <c r="B89" s="134"/>
      <c r="C89" s="134"/>
      <c r="D89" s="134"/>
      <c r="E89" s="135">
        <v>200</v>
      </c>
      <c r="F89" s="135"/>
      <c r="G89" s="20">
        <v>0</v>
      </c>
      <c r="H89" s="20">
        <v>0</v>
      </c>
      <c r="I89" s="20">
        <v>200</v>
      </c>
      <c r="J89" s="20">
        <v>100</v>
      </c>
      <c r="K89" s="135">
        <v>0</v>
      </c>
      <c r="L89" s="135"/>
      <c r="M89" s="135">
        <v>200</v>
      </c>
      <c r="N89" s="135"/>
      <c r="O89" s="135">
        <v>100</v>
      </c>
      <c r="P89" s="135"/>
    </row>
    <row r="90" spans="1:16" x14ac:dyDescent="0.25">
      <c r="A90" s="132" t="s">
        <v>43</v>
      </c>
      <c r="B90" s="132"/>
      <c r="C90" s="132"/>
      <c r="D90" s="132"/>
      <c r="E90" s="133">
        <v>135143.03</v>
      </c>
      <c r="F90" s="133"/>
      <c r="G90" s="19">
        <v>19727.25</v>
      </c>
      <c r="H90" s="19">
        <v>0</v>
      </c>
      <c r="I90" s="19">
        <v>115415.78</v>
      </c>
      <c r="J90" s="19">
        <v>85.4</v>
      </c>
      <c r="K90" s="133">
        <v>68143.03</v>
      </c>
      <c r="L90" s="133"/>
      <c r="M90" s="133">
        <v>47272.75</v>
      </c>
      <c r="N90" s="133"/>
      <c r="O90" s="133">
        <v>34.979999999999997</v>
      </c>
      <c r="P90" s="133"/>
    </row>
    <row r="91" spans="1:16" x14ac:dyDescent="0.25">
      <c r="A91" s="134" t="s">
        <v>30</v>
      </c>
      <c r="B91" s="134"/>
      <c r="C91" s="134"/>
      <c r="D91" s="134"/>
      <c r="E91" s="135">
        <v>24000</v>
      </c>
      <c r="F91" s="135"/>
      <c r="G91" s="20">
        <v>0</v>
      </c>
      <c r="H91" s="20">
        <v>0</v>
      </c>
      <c r="I91" s="20">
        <v>24000</v>
      </c>
      <c r="J91" s="20">
        <v>100</v>
      </c>
      <c r="K91" s="135">
        <v>0</v>
      </c>
      <c r="L91" s="135"/>
      <c r="M91" s="135">
        <v>24000</v>
      </c>
      <c r="N91" s="135"/>
      <c r="O91" s="135">
        <v>100</v>
      </c>
      <c r="P91" s="135"/>
    </row>
    <row r="92" spans="1:16" x14ac:dyDescent="0.25">
      <c r="A92" s="134" t="s">
        <v>32</v>
      </c>
      <c r="B92" s="134"/>
      <c r="C92" s="134"/>
      <c r="D92" s="134"/>
      <c r="E92" s="135">
        <v>12000</v>
      </c>
      <c r="F92" s="135"/>
      <c r="G92" s="20">
        <v>1727.25</v>
      </c>
      <c r="H92" s="20">
        <v>0</v>
      </c>
      <c r="I92" s="20">
        <v>10272.75</v>
      </c>
      <c r="J92" s="20">
        <v>85.61</v>
      </c>
      <c r="K92" s="135">
        <v>0</v>
      </c>
      <c r="L92" s="135"/>
      <c r="M92" s="135">
        <v>10272.75</v>
      </c>
      <c r="N92" s="135"/>
      <c r="O92" s="135">
        <v>85.61</v>
      </c>
      <c r="P92" s="135"/>
    </row>
    <row r="93" spans="1:16" x14ac:dyDescent="0.25">
      <c r="A93" s="134" t="s">
        <v>46</v>
      </c>
      <c r="B93" s="134"/>
      <c r="C93" s="134"/>
      <c r="D93" s="134"/>
      <c r="E93" s="135">
        <v>18000</v>
      </c>
      <c r="F93" s="135"/>
      <c r="G93" s="20">
        <v>18000</v>
      </c>
      <c r="H93" s="20">
        <v>0</v>
      </c>
      <c r="I93" s="20">
        <v>0</v>
      </c>
      <c r="J93" s="20">
        <v>0</v>
      </c>
      <c r="K93" s="135">
        <v>0</v>
      </c>
      <c r="L93" s="135"/>
      <c r="M93" s="135">
        <v>0</v>
      </c>
      <c r="N93" s="135"/>
      <c r="O93" s="135">
        <v>0</v>
      </c>
      <c r="P93" s="135"/>
    </row>
    <row r="94" spans="1:16" x14ac:dyDescent="0.25">
      <c r="A94" s="134" t="s">
        <v>36</v>
      </c>
      <c r="B94" s="134"/>
      <c r="C94" s="134"/>
      <c r="D94" s="134"/>
      <c r="E94" s="135">
        <v>81143.03</v>
      </c>
      <c r="F94" s="135"/>
      <c r="G94" s="20">
        <v>0</v>
      </c>
      <c r="H94" s="20">
        <v>0</v>
      </c>
      <c r="I94" s="20">
        <v>81143.03</v>
      </c>
      <c r="J94" s="20">
        <v>100</v>
      </c>
      <c r="K94" s="135">
        <v>68143.03</v>
      </c>
      <c r="L94" s="135"/>
      <c r="M94" s="135">
        <v>13000</v>
      </c>
      <c r="N94" s="135"/>
      <c r="O94" s="135">
        <v>16.02</v>
      </c>
      <c r="P94" s="135"/>
    </row>
    <row r="95" spans="1:16" x14ac:dyDescent="0.25">
      <c r="A95" s="132" t="s">
        <v>44</v>
      </c>
      <c r="B95" s="132"/>
      <c r="C95" s="132"/>
      <c r="D95" s="132"/>
      <c r="E95" s="133">
        <v>259500</v>
      </c>
      <c r="F95" s="133"/>
      <c r="G95" s="19">
        <v>81229.440000000002</v>
      </c>
      <c r="H95" s="19">
        <v>0</v>
      </c>
      <c r="I95" s="19">
        <v>178270.56</v>
      </c>
      <c r="J95" s="19">
        <v>68.7</v>
      </c>
      <c r="K95" s="133">
        <v>51756.36</v>
      </c>
      <c r="L95" s="133"/>
      <c r="M95" s="133">
        <v>126514.2</v>
      </c>
      <c r="N95" s="133"/>
      <c r="O95" s="133">
        <v>48.75</v>
      </c>
      <c r="P95" s="133"/>
    </row>
    <row r="96" spans="1:16" x14ac:dyDescent="0.25">
      <c r="A96" s="134" t="s">
        <v>30</v>
      </c>
      <c r="B96" s="134"/>
      <c r="C96" s="134"/>
      <c r="D96" s="134"/>
      <c r="E96" s="135">
        <v>165000</v>
      </c>
      <c r="F96" s="135"/>
      <c r="G96" s="20">
        <v>42666.79</v>
      </c>
      <c r="H96" s="20">
        <v>0</v>
      </c>
      <c r="I96" s="20">
        <v>122333.21</v>
      </c>
      <c r="J96" s="20">
        <v>74.14</v>
      </c>
      <c r="K96" s="135">
        <v>0</v>
      </c>
      <c r="L96" s="135"/>
      <c r="M96" s="135">
        <v>122333.21</v>
      </c>
      <c r="N96" s="135"/>
      <c r="O96" s="135">
        <v>74.14</v>
      </c>
      <c r="P96" s="135"/>
    </row>
    <row r="97" spans="1:16" x14ac:dyDescent="0.25">
      <c r="A97" s="134" t="s">
        <v>32</v>
      </c>
      <c r="B97" s="134"/>
      <c r="C97" s="134"/>
      <c r="D97" s="134"/>
      <c r="E97" s="135">
        <v>4000</v>
      </c>
      <c r="F97" s="135"/>
      <c r="G97" s="20">
        <v>419.01</v>
      </c>
      <c r="H97" s="20">
        <v>0</v>
      </c>
      <c r="I97" s="20">
        <v>3580.99</v>
      </c>
      <c r="J97" s="20">
        <v>89.52</v>
      </c>
      <c r="K97" s="135">
        <v>0</v>
      </c>
      <c r="L97" s="135"/>
      <c r="M97" s="135">
        <v>3580.99</v>
      </c>
      <c r="N97" s="135"/>
      <c r="O97" s="135">
        <v>89.52</v>
      </c>
      <c r="P97" s="135"/>
    </row>
    <row r="98" spans="1:16" x14ac:dyDescent="0.25">
      <c r="A98" s="134" t="s">
        <v>46</v>
      </c>
      <c r="B98" s="134"/>
      <c r="C98" s="134"/>
      <c r="D98" s="134"/>
      <c r="E98" s="135">
        <v>30000</v>
      </c>
      <c r="F98" s="135"/>
      <c r="G98" s="20">
        <v>29900</v>
      </c>
      <c r="H98" s="20">
        <v>0</v>
      </c>
      <c r="I98" s="20">
        <v>100</v>
      </c>
      <c r="J98" s="20">
        <v>0.33</v>
      </c>
      <c r="K98" s="135">
        <v>0</v>
      </c>
      <c r="L98" s="135"/>
      <c r="M98" s="135">
        <v>100</v>
      </c>
      <c r="N98" s="135"/>
      <c r="O98" s="135">
        <v>0.33</v>
      </c>
      <c r="P98" s="135"/>
    </row>
    <row r="99" spans="1:16" x14ac:dyDescent="0.25">
      <c r="A99" s="134" t="s">
        <v>36</v>
      </c>
      <c r="B99" s="134"/>
      <c r="C99" s="134"/>
      <c r="D99" s="134"/>
      <c r="E99" s="135">
        <v>60500</v>
      </c>
      <c r="F99" s="135"/>
      <c r="G99" s="20">
        <v>8243.64</v>
      </c>
      <c r="H99" s="20">
        <v>0</v>
      </c>
      <c r="I99" s="20">
        <v>52256.36</v>
      </c>
      <c r="J99" s="20">
        <v>86.37</v>
      </c>
      <c r="K99" s="135">
        <v>51756.36</v>
      </c>
      <c r="L99" s="135"/>
      <c r="M99" s="135">
        <v>500</v>
      </c>
      <c r="N99" s="135"/>
      <c r="O99" s="135">
        <v>0.83</v>
      </c>
      <c r="P99" s="135"/>
    </row>
    <row r="100" spans="1:16" ht="19.5" customHeight="1" x14ac:dyDescent="0.25">
      <c r="A100" s="132" t="s">
        <v>47</v>
      </c>
      <c r="B100" s="132"/>
      <c r="C100" s="132"/>
      <c r="D100" s="132"/>
      <c r="E100" s="133">
        <v>170771.67</v>
      </c>
      <c r="F100" s="133"/>
      <c r="G100" s="19">
        <v>63437.16</v>
      </c>
      <c r="H100" s="19">
        <v>0</v>
      </c>
      <c r="I100" s="19">
        <v>107334.51</v>
      </c>
      <c r="J100" s="19">
        <v>62.85</v>
      </c>
      <c r="K100" s="133">
        <v>92089.15</v>
      </c>
      <c r="L100" s="133"/>
      <c r="M100" s="133">
        <v>15245.36</v>
      </c>
      <c r="N100" s="133"/>
      <c r="O100" s="133">
        <v>24.92</v>
      </c>
      <c r="P100" s="133"/>
    </row>
    <row r="101" spans="1:16" x14ac:dyDescent="0.25">
      <c r="A101" s="132" t="s">
        <v>27</v>
      </c>
      <c r="B101" s="132"/>
      <c r="C101" s="132"/>
      <c r="D101" s="132"/>
      <c r="E101" s="133">
        <v>170771.67</v>
      </c>
      <c r="F101" s="133"/>
      <c r="G101" s="19">
        <v>63437.16</v>
      </c>
      <c r="H101" s="19">
        <v>0</v>
      </c>
      <c r="I101" s="19">
        <v>107334.51</v>
      </c>
      <c r="J101" s="19">
        <v>62.85</v>
      </c>
      <c r="K101" s="133">
        <v>92089.15</v>
      </c>
      <c r="L101" s="133"/>
      <c r="M101" s="133">
        <v>15245.36</v>
      </c>
      <c r="N101" s="133"/>
      <c r="O101" s="133">
        <v>8.93</v>
      </c>
      <c r="P101" s="133"/>
    </row>
    <row r="102" spans="1:16" x14ac:dyDescent="0.25">
      <c r="A102" s="132" t="s">
        <v>34</v>
      </c>
      <c r="B102" s="132"/>
      <c r="C102" s="132"/>
      <c r="D102" s="132"/>
      <c r="E102" s="133">
        <v>2000</v>
      </c>
      <c r="F102" s="133"/>
      <c r="G102" s="19">
        <v>1640</v>
      </c>
      <c r="H102" s="19">
        <v>0</v>
      </c>
      <c r="I102" s="19">
        <v>360</v>
      </c>
      <c r="J102" s="19">
        <v>18</v>
      </c>
      <c r="K102" s="133">
        <v>0</v>
      </c>
      <c r="L102" s="133"/>
      <c r="M102" s="133">
        <v>360</v>
      </c>
      <c r="N102" s="133"/>
      <c r="O102" s="133">
        <v>18</v>
      </c>
      <c r="P102" s="133"/>
    </row>
    <row r="103" spans="1:16" x14ac:dyDescent="0.25">
      <c r="A103" s="134" t="s">
        <v>30</v>
      </c>
      <c r="B103" s="134"/>
      <c r="C103" s="134"/>
      <c r="D103" s="134"/>
      <c r="E103" s="135">
        <v>2000</v>
      </c>
      <c r="F103" s="135"/>
      <c r="G103" s="20">
        <v>1640</v>
      </c>
      <c r="H103" s="20">
        <v>0</v>
      </c>
      <c r="I103" s="20">
        <v>360</v>
      </c>
      <c r="J103" s="20">
        <v>18</v>
      </c>
      <c r="K103" s="135">
        <v>0</v>
      </c>
      <c r="L103" s="135"/>
      <c r="M103" s="135">
        <v>360</v>
      </c>
      <c r="N103" s="135"/>
      <c r="O103" s="135">
        <v>18</v>
      </c>
      <c r="P103" s="135"/>
    </row>
    <row r="104" spans="1:16" x14ac:dyDescent="0.25">
      <c r="A104" s="132" t="s">
        <v>35</v>
      </c>
      <c r="B104" s="132"/>
      <c r="C104" s="132"/>
      <c r="D104" s="132"/>
      <c r="E104" s="133">
        <v>5860.96</v>
      </c>
      <c r="F104" s="133"/>
      <c r="G104" s="19">
        <v>2625.8</v>
      </c>
      <c r="H104" s="19">
        <v>0</v>
      </c>
      <c r="I104" s="19">
        <v>3235.16</v>
      </c>
      <c r="J104" s="19">
        <v>55.2</v>
      </c>
      <c r="K104" s="133">
        <v>517.12</v>
      </c>
      <c r="L104" s="133"/>
      <c r="M104" s="133">
        <v>2718.04</v>
      </c>
      <c r="N104" s="133"/>
      <c r="O104" s="133">
        <v>46.38</v>
      </c>
      <c r="P104" s="133"/>
    </row>
    <row r="105" spans="1:16" x14ac:dyDescent="0.25">
      <c r="A105" s="134" t="s">
        <v>30</v>
      </c>
      <c r="B105" s="134"/>
      <c r="C105" s="134"/>
      <c r="D105" s="134"/>
      <c r="E105" s="135">
        <v>5860.96</v>
      </c>
      <c r="F105" s="135"/>
      <c r="G105" s="20">
        <v>2625.8</v>
      </c>
      <c r="H105" s="20">
        <v>0</v>
      </c>
      <c r="I105" s="20">
        <v>3235.16</v>
      </c>
      <c r="J105" s="20">
        <v>55.2</v>
      </c>
      <c r="K105" s="135">
        <v>517.12</v>
      </c>
      <c r="L105" s="135"/>
      <c r="M105" s="135">
        <v>2718.04</v>
      </c>
      <c r="N105" s="135"/>
      <c r="O105" s="135">
        <v>46.38</v>
      </c>
      <c r="P105" s="135"/>
    </row>
    <row r="106" spans="1:16" x14ac:dyDescent="0.25">
      <c r="A106" s="132" t="s">
        <v>40</v>
      </c>
      <c r="B106" s="132"/>
      <c r="C106" s="132"/>
      <c r="D106" s="132"/>
      <c r="E106" s="133">
        <v>88771.67</v>
      </c>
      <c r="F106" s="133"/>
      <c r="G106" s="19">
        <v>0</v>
      </c>
      <c r="H106" s="19">
        <v>0</v>
      </c>
      <c r="I106" s="19">
        <v>88771.67</v>
      </c>
      <c r="J106" s="19">
        <v>100</v>
      </c>
      <c r="K106" s="133">
        <v>80610.720000000001</v>
      </c>
      <c r="L106" s="133"/>
      <c r="M106" s="133">
        <v>8160.95</v>
      </c>
      <c r="N106" s="133"/>
      <c r="O106" s="133">
        <v>9.19</v>
      </c>
      <c r="P106" s="133"/>
    </row>
    <row r="107" spans="1:16" x14ac:dyDescent="0.25">
      <c r="A107" s="134" t="s">
        <v>36</v>
      </c>
      <c r="B107" s="134"/>
      <c r="C107" s="134"/>
      <c r="D107" s="134"/>
      <c r="E107" s="135">
        <v>88771.67</v>
      </c>
      <c r="F107" s="135"/>
      <c r="G107" s="20">
        <v>0</v>
      </c>
      <c r="H107" s="20">
        <v>0</v>
      </c>
      <c r="I107" s="20">
        <v>88771.67</v>
      </c>
      <c r="J107" s="20">
        <v>100</v>
      </c>
      <c r="K107" s="135">
        <v>80610.720000000001</v>
      </c>
      <c r="L107" s="135"/>
      <c r="M107" s="135">
        <v>8160.95</v>
      </c>
      <c r="N107" s="135"/>
      <c r="O107" s="135">
        <v>9.19</v>
      </c>
      <c r="P107" s="135"/>
    </row>
    <row r="108" spans="1:16" x14ac:dyDescent="0.25">
      <c r="A108" s="132" t="s">
        <v>41</v>
      </c>
      <c r="B108" s="132"/>
      <c r="C108" s="132"/>
      <c r="D108" s="132"/>
      <c r="E108" s="133">
        <v>6139.04</v>
      </c>
      <c r="F108" s="133"/>
      <c r="G108" s="19">
        <v>4633.76</v>
      </c>
      <c r="H108" s="19">
        <v>0</v>
      </c>
      <c r="I108" s="19">
        <v>1505.28</v>
      </c>
      <c r="J108" s="19">
        <v>24.52</v>
      </c>
      <c r="K108" s="133">
        <v>1299.04</v>
      </c>
      <c r="L108" s="133"/>
      <c r="M108" s="133">
        <v>206.24</v>
      </c>
      <c r="N108" s="133"/>
      <c r="O108" s="133">
        <v>3.36</v>
      </c>
      <c r="P108" s="133"/>
    </row>
    <row r="109" spans="1:16" x14ac:dyDescent="0.25">
      <c r="A109" s="134" t="s">
        <v>30</v>
      </c>
      <c r="B109" s="134"/>
      <c r="C109" s="134"/>
      <c r="D109" s="134"/>
      <c r="E109" s="135">
        <v>5000</v>
      </c>
      <c r="F109" s="135"/>
      <c r="G109" s="20">
        <v>4633.76</v>
      </c>
      <c r="H109" s="20">
        <v>0</v>
      </c>
      <c r="I109" s="20">
        <v>366.24</v>
      </c>
      <c r="J109" s="20">
        <v>7.32</v>
      </c>
      <c r="K109" s="135">
        <v>160</v>
      </c>
      <c r="L109" s="135"/>
      <c r="M109" s="135">
        <v>206.24</v>
      </c>
      <c r="N109" s="135"/>
      <c r="O109" s="135">
        <v>4.12</v>
      </c>
      <c r="P109" s="135"/>
    </row>
    <row r="110" spans="1:16" x14ac:dyDescent="0.25">
      <c r="A110" s="134" t="s">
        <v>36</v>
      </c>
      <c r="B110" s="134"/>
      <c r="C110" s="134"/>
      <c r="D110" s="134"/>
      <c r="E110" s="135">
        <v>1139.04</v>
      </c>
      <c r="F110" s="135"/>
      <c r="G110" s="20">
        <v>0</v>
      </c>
      <c r="H110" s="20">
        <v>0</v>
      </c>
      <c r="I110" s="20">
        <v>1139.04</v>
      </c>
      <c r="J110" s="20">
        <v>100</v>
      </c>
      <c r="K110" s="135">
        <v>1139.04</v>
      </c>
      <c r="L110" s="135"/>
      <c r="M110" s="135">
        <v>0</v>
      </c>
      <c r="N110" s="135"/>
      <c r="O110" s="135">
        <v>0</v>
      </c>
      <c r="P110" s="135"/>
    </row>
    <row r="111" spans="1:16" x14ac:dyDescent="0.25">
      <c r="A111" s="132" t="s">
        <v>44</v>
      </c>
      <c r="B111" s="132"/>
      <c r="C111" s="132"/>
      <c r="D111" s="132"/>
      <c r="E111" s="133">
        <v>68000</v>
      </c>
      <c r="F111" s="133"/>
      <c r="G111" s="19">
        <v>54537.599999999999</v>
      </c>
      <c r="H111" s="19">
        <v>0</v>
      </c>
      <c r="I111" s="19">
        <v>13462.4</v>
      </c>
      <c r="J111" s="19">
        <v>19.8</v>
      </c>
      <c r="K111" s="133">
        <v>9662.27</v>
      </c>
      <c r="L111" s="133"/>
      <c r="M111" s="133">
        <v>3800.13</v>
      </c>
      <c r="N111" s="133"/>
      <c r="O111" s="133">
        <v>5.59</v>
      </c>
      <c r="P111" s="133"/>
    </row>
    <row r="112" spans="1:16" x14ac:dyDescent="0.25">
      <c r="A112" s="134" t="s">
        <v>30</v>
      </c>
      <c r="B112" s="134"/>
      <c r="C112" s="134"/>
      <c r="D112" s="134"/>
      <c r="E112" s="135">
        <v>3000</v>
      </c>
      <c r="F112" s="135"/>
      <c r="G112" s="20">
        <v>0</v>
      </c>
      <c r="H112" s="20">
        <v>0</v>
      </c>
      <c r="I112" s="20">
        <v>3000</v>
      </c>
      <c r="J112" s="20">
        <v>100</v>
      </c>
      <c r="K112" s="135">
        <v>0</v>
      </c>
      <c r="L112" s="135"/>
      <c r="M112" s="135">
        <v>3000</v>
      </c>
      <c r="N112" s="135"/>
      <c r="O112" s="135">
        <v>100</v>
      </c>
      <c r="P112" s="135"/>
    </row>
    <row r="113" spans="1:16" x14ac:dyDescent="0.25">
      <c r="A113" s="134" t="s">
        <v>46</v>
      </c>
      <c r="B113" s="134"/>
      <c r="C113" s="134"/>
      <c r="D113" s="134"/>
      <c r="E113" s="135">
        <v>5000</v>
      </c>
      <c r="F113" s="135"/>
      <c r="G113" s="20">
        <v>0</v>
      </c>
      <c r="H113" s="20">
        <v>0</v>
      </c>
      <c r="I113" s="20">
        <v>5000</v>
      </c>
      <c r="J113" s="20">
        <v>100</v>
      </c>
      <c r="K113" s="135">
        <v>4199.88</v>
      </c>
      <c r="L113" s="135"/>
      <c r="M113" s="135">
        <v>800.12</v>
      </c>
      <c r="N113" s="135"/>
      <c r="O113" s="135">
        <v>16</v>
      </c>
      <c r="P113" s="135"/>
    </row>
    <row r="114" spans="1:16" x14ac:dyDescent="0.25">
      <c r="A114" s="134" t="s">
        <v>36</v>
      </c>
      <c r="B114" s="134"/>
      <c r="C114" s="134"/>
      <c r="D114" s="134"/>
      <c r="E114" s="135">
        <v>60000</v>
      </c>
      <c r="F114" s="135"/>
      <c r="G114" s="20">
        <v>54537.599999999999</v>
      </c>
      <c r="H114" s="20">
        <v>0</v>
      </c>
      <c r="I114" s="20">
        <v>5462.4</v>
      </c>
      <c r="J114" s="20">
        <v>9.1</v>
      </c>
      <c r="K114" s="135">
        <v>5462.39</v>
      </c>
      <c r="L114" s="135"/>
      <c r="M114" s="135">
        <v>0.01</v>
      </c>
      <c r="N114" s="135"/>
      <c r="O114" s="135">
        <v>0</v>
      </c>
      <c r="P114" s="135"/>
    </row>
    <row r="115" spans="1:16" x14ac:dyDescent="0.25">
      <c r="A115" s="132" t="s">
        <v>48</v>
      </c>
      <c r="B115" s="132"/>
      <c r="C115" s="132"/>
      <c r="D115" s="132"/>
      <c r="E115" s="133">
        <v>30</v>
      </c>
      <c r="F115" s="133"/>
      <c r="G115" s="19">
        <v>0</v>
      </c>
      <c r="H115" s="19">
        <v>0</v>
      </c>
      <c r="I115" s="19">
        <v>30</v>
      </c>
      <c r="J115" s="19">
        <v>100</v>
      </c>
      <c r="K115" s="133">
        <v>0</v>
      </c>
      <c r="L115" s="133"/>
      <c r="M115" s="133">
        <v>30</v>
      </c>
      <c r="N115" s="133"/>
      <c r="O115" s="133">
        <v>24.92</v>
      </c>
      <c r="P115" s="133"/>
    </row>
    <row r="116" spans="1:16" x14ac:dyDescent="0.25">
      <c r="A116" s="132" t="s">
        <v>27</v>
      </c>
      <c r="B116" s="132"/>
      <c r="C116" s="132"/>
      <c r="D116" s="132"/>
      <c r="E116" s="133">
        <v>30</v>
      </c>
      <c r="F116" s="133"/>
      <c r="G116" s="19">
        <v>0</v>
      </c>
      <c r="H116" s="19">
        <v>0</v>
      </c>
      <c r="I116" s="19">
        <v>30</v>
      </c>
      <c r="J116" s="19">
        <v>100</v>
      </c>
      <c r="K116" s="133">
        <v>0</v>
      </c>
      <c r="L116" s="133"/>
      <c r="M116" s="133">
        <v>30</v>
      </c>
      <c r="N116" s="133"/>
      <c r="O116" s="133">
        <v>100</v>
      </c>
      <c r="P116" s="133"/>
    </row>
    <row r="117" spans="1:16" x14ac:dyDescent="0.25">
      <c r="A117" s="132" t="s">
        <v>40</v>
      </c>
      <c r="B117" s="132"/>
      <c r="C117" s="132"/>
      <c r="D117" s="132"/>
      <c r="E117" s="133">
        <v>30</v>
      </c>
      <c r="F117" s="133"/>
      <c r="G117" s="19">
        <v>0</v>
      </c>
      <c r="H117" s="19">
        <v>0</v>
      </c>
      <c r="I117" s="19">
        <v>30</v>
      </c>
      <c r="J117" s="19">
        <v>100</v>
      </c>
      <c r="K117" s="133">
        <v>0</v>
      </c>
      <c r="L117" s="133"/>
      <c r="M117" s="133">
        <v>30</v>
      </c>
      <c r="N117" s="133"/>
      <c r="O117" s="133">
        <v>100</v>
      </c>
      <c r="P117" s="133"/>
    </row>
    <row r="118" spans="1:16" x14ac:dyDescent="0.25">
      <c r="A118" s="134" t="s">
        <v>36</v>
      </c>
      <c r="B118" s="134"/>
      <c r="C118" s="134"/>
      <c r="D118" s="134"/>
      <c r="E118" s="135">
        <v>30</v>
      </c>
      <c r="F118" s="135"/>
      <c r="G118" s="20">
        <v>0</v>
      </c>
      <c r="H118" s="20">
        <v>0</v>
      </c>
      <c r="I118" s="20">
        <v>30</v>
      </c>
      <c r="J118" s="20">
        <v>100</v>
      </c>
      <c r="K118" s="135">
        <v>0</v>
      </c>
      <c r="L118" s="135"/>
      <c r="M118" s="135">
        <v>30</v>
      </c>
      <c r="N118" s="135"/>
      <c r="O118" s="135">
        <v>100</v>
      </c>
      <c r="P118" s="135"/>
    </row>
    <row r="119" spans="1:16" x14ac:dyDescent="0.25">
      <c r="A119" s="132" t="s">
        <v>49</v>
      </c>
      <c r="B119" s="132"/>
      <c r="C119" s="132"/>
      <c r="D119" s="132"/>
      <c r="E119" s="133">
        <v>176135.45</v>
      </c>
      <c r="F119" s="133"/>
      <c r="G119" s="19">
        <v>163598.98000000001</v>
      </c>
      <c r="H119" s="19">
        <v>2867.84</v>
      </c>
      <c r="I119" s="19">
        <v>9668.6299999999992</v>
      </c>
      <c r="J119" s="19">
        <v>5.49</v>
      </c>
      <c r="K119" s="133">
        <v>4395</v>
      </c>
      <c r="L119" s="133"/>
      <c r="M119" s="133">
        <v>5273.63</v>
      </c>
      <c r="N119" s="133"/>
      <c r="O119" s="133">
        <v>24.12</v>
      </c>
      <c r="P119" s="133"/>
    </row>
    <row r="120" spans="1:16" x14ac:dyDescent="0.25">
      <c r="A120" s="132" t="s">
        <v>27</v>
      </c>
      <c r="B120" s="132"/>
      <c r="C120" s="132"/>
      <c r="D120" s="132"/>
      <c r="E120" s="133">
        <v>176135.45</v>
      </c>
      <c r="F120" s="133"/>
      <c r="G120" s="19">
        <v>163598.98000000001</v>
      </c>
      <c r="H120" s="19">
        <v>2867.84</v>
      </c>
      <c r="I120" s="19">
        <v>9668.6299999999992</v>
      </c>
      <c r="J120" s="19">
        <v>5.49</v>
      </c>
      <c r="K120" s="133">
        <v>4395</v>
      </c>
      <c r="L120" s="133"/>
      <c r="M120" s="133">
        <v>5273.63</v>
      </c>
      <c r="N120" s="133"/>
      <c r="O120" s="133">
        <v>2.99</v>
      </c>
      <c r="P120" s="133"/>
    </row>
    <row r="121" spans="1:16" x14ac:dyDescent="0.25">
      <c r="A121" s="132" t="s">
        <v>40</v>
      </c>
      <c r="B121" s="132"/>
      <c r="C121" s="132"/>
      <c r="D121" s="132"/>
      <c r="E121" s="133">
        <v>176135.45</v>
      </c>
      <c r="F121" s="133"/>
      <c r="G121" s="19">
        <v>163598.98000000001</v>
      </c>
      <c r="H121" s="19">
        <v>2867.84</v>
      </c>
      <c r="I121" s="19">
        <v>9668.6299999999992</v>
      </c>
      <c r="J121" s="19">
        <v>5.49</v>
      </c>
      <c r="K121" s="133">
        <v>4395</v>
      </c>
      <c r="L121" s="133"/>
      <c r="M121" s="133">
        <v>5273.63</v>
      </c>
      <c r="N121" s="133"/>
      <c r="O121" s="133">
        <v>2.99</v>
      </c>
      <c r="P121" s="133"/>
    </row>
    <row r="122" spans="1:16" x14ac:dyDescent="0.25">
      <c r="A122" s="134" t="s">
        <v>30</v>
      </c>
      <c r="B122" s="134"/>
      <c r="C122" s="134"/>
      <c r="D122" s="134"/>
      <c r="E122" s="135">
        <v>32670.45</v>
      </c>
      <c r="F122" s="135"/>
      <c r="G122" s="20">
        <v>20133.98</v>
      </c>
      <c r="H122" s="20">
        <v>2867.84</v>
      </c>
      <c r="I122" s="20">
        <v>9668.6299999999992</v>
      </c>
      <c r="J122" s="20">
        <v>29.59</v>
      </c>
      <c r="K122" s="135">
        <v>4395</v>
      </c>
      <c r="L122" s="135"/>
      <c r="M122" s="135">
        <v>5273.63</v>
      </c>
      <c r="N122" s="135"/>
      <c r="O122" s="135">
        <v>16.14</v>
      </c>
      <c r="P122" s="135"/>
    </row>
    <row r="123" spans="1:16" x14ac:dyDescent="0.25">
      <c r="A123" s="134" t="s">
        <v>36</v>
      </c>
      <c r="B123" s="134"/>
      <c r="C123" s="134"/>
      <c r="D123" s="134"/>
      <c r="E123" s="135">
        <v>143465</v>
      </c>
      <c r="F123" s="135"/>
      <c r="G123" s="20">
        <v>143465</v>
      </c>
      <c r="H123" s="20">
        <v>0</v>
      </c>
      <c r="I123" s="20">
        <v>0</v>
      </c>
      <c r="J123" s="20">
        <v>0</v>
      </c>
      <c r="K123" s="135">
        <v>0</v>
      </c>
      <c r="L123" s="135"/>
      <c r="M123" s="135">
        <v>0</v>
      </c>
      <c r="N123" s="135"/>
      <c r="O123" s="135">
        <v>0</v>
      </c>
      <c r="P123" s="135"/>
    </row>
    <row r="124" spans="1:16" x14ac:dyDescent="0.25">
      <c r="A124" s="132" t="s">
        <v>50</v>
      </c>
      <c r="B124" s="132"/>
      <c r="C124" s="132"/>
      <c r="D124" s="132"/>
      <c r="E124" s="133">
        <v>15923.01</v>
      </c>
      <c r="F124" s="133"/>
      <c r="G124" s="19">
        <v>8775.9500000000007</v>
      </c>
      <c r="H124" s="19">
        <v>0</v>
      </c>
      <c r="I124" s="19">
        <v>7147.06</v>
      </c>
      <c r="J124" s="19">
        <v>44.89</v>
      </c>
      <c r="K124" s="133">
        <v>0</v>
      </c>
      <c r="L124" s="133"/>
      <c r="M124" s="133">
        <v>7147.06</v>
      </c>
      <c r="N124" s="133"/>
      <c r="O124" s="133">
        <v>24.19</v>
      </c>
      <c r="P124" s="133"/>
    </row>
    <row r="125" spans="1:16" x14ac:dyDescent="0.25">
      <c r="A125" s="132" t="s">
        <v>27</v>
      </c>
      <c r="B125" s="132"/>
      <c r="C125" s="132"/>
      <c r="D125" s="132"/>
      <c r="E125" s="133">
        <v>15923.01</v>
      </c>
      <c r="F125" s="133"/>
      <c r="G125" s="19">
        <v>8775.9500000000007</v>
      </c>
      <c r="H125" s="19">
        <v>0</v>
      </c>
      <c r="I125" s="19">
        <v>7147.06</v>
      </c>
      <c r="J125" s="19">
        <v>44.89</v>
      </c>
      <c r="K125" s="133">
        <v>0</v>
      </c>
      <c r="L125" s="133"/>
      <c r="M125" s="133">
        <v>7147.06</v>
      </c>
      <c r="N125" s="133"/>
      <c r="O125" s="133">
        <v>44.89</v>
      </c>
      <c r="P125" s="133"/>
    </row>
    <row r="126" spans="1:16" x14ac:dyDescent="0.25">
      <c r="A126" s="132" t="s">
        <v>40</v>
      </c>
      <c r="B126" s="132"/>
      <c r="C126" s="132"/>
      <c r="D126" s="132"/>
      <c r="E126" s="133">
        <v>15923.01</v>
      </c>
      <c r="F126" s="133"/>
      <c r="G126" s="19">
        <v>8775.9500000000007</v>
      </c>
      <c r="H126" s="19">
        <v>0</v>
      </c>
      <c r="I126" s="19">
        <v>7147.06</v>
      </c>
      <c r="J126" s="19">
        <v>44.89</v>
      </c>
      <c r="K126" s="133">
        <v>0</v>
      </c>
      <c r="L126" s="133"/>
      <c r="M126" s="133">
        <v>7147.06</v>
      </c>
      <c r="N126" s="133"/>
      <c r="O126" s="133">
        <v>44.89</v>
      </c>
      <c r="P126" s="133"/>
    </row>
    <row r="127" spans="1:16" x14ac:dyDescent="0.25">
      <c r="A127" s="134" t="s">
        <v>30</v>
      </c>
      <c r="B127" s="134"/>
      <c r="C127" s="134"/>
      <c r="D127" s="134"/>
      <c r="E127" s="135">
        <v>800</v>
      </c>
      <c r="F127" s="135"/>
      <c r="G127" s="20">
        <v>800</v>
      </c>
      <c r="H127" s="20">
        <v>0</v>
      </c>
      <c r="I127" s="20">
        <v>0</v>
      </c>
      <c r="J127" s="20">
        <v>0</v>
      </c>
      <c r="K127" s="135">
        <v>0</v>
      </c>
      <c r="L127" s="135"/>
      <c r="M127" s="135">
        <v>0</v>
      </c>
      <c r="N127" s="135"/>
      <c r="O127" s="135">
        <v>0</v>
      </c>
      <c r="P127" s="135"/>
    </row>
    <row r="128" spans="1:16" x14ac:dyDescent="0.25">
      <c r="A128" s="134" t="s">
        <v>36</v>
      </c>
      <c r="B128" s="134"/>
      <c r="C128" s="134"/>
      <c r="D128" s="134"/>
      <c r="E128" s="135">
        <v>15123.01</v>
      </c>
      <c r="F128" s="135"/>
      <c r="G128" s="20">
        <v>7975.95</v>
      </c>
      <c r="H128" s="20">
        <v>0</v>
      </c>
      <c r="I128" s="20">
        <v>7147.06</v>
      </c>
      <c r="J128" s="20">
        <v>47.26</v>
      </c>
      <c r="K128" s="135">
        <v>0</v>
      </c>
      <c r="L128" s="135"/>
      <c r="M128" s="135">
        <v>7147.06</v>
      </c>
      <c r="N128" s="135"/>
      <c r="O128" s="135">
        <v>47.26</v>
      </c>
      <c r="P128" s="135"/>
    </row>
    <row r="129" spans="1:16" x14ac:dyDescent="0.25">
      <c r="A129" s="132" t="s">
        <v>51</v>
      </c>
      <c r="B129" s="132"/>
      <c r="C129" s="132"/>
      <c r="D129" s="132"/>
      <c r="E129" s="133">
        <v>0.26</v>
      </c>
      <c r="F129" s="133"/>
      <c r="G129" s="19">
        <v>0</v>
      </c>
      <c r="H129" s="19">
        <v>0</v>
      </c>
      <c r="I129" s="19">
        <v>0.26</v>
      </c>
      <c r="J129" s="19">
        <v>100</v>
      </c>
      <c r="K129" s="133">
        <v>0</v>
      </c>
      <c r="L129" s="133"/>
      <c r="M129" s="133">
        <v>0.26</v>
      </c>
      <c r="N129" s="133"/>
      <c r="O129" s="133">
        <v>24.19</v>
      </c>
      <c r="P129" s="133"/>
    </row>
    <row r="130" spans="1:16" x14ac:dyDescent="0.25">
      <c r="A130" s="132" t="s">
        <v>27</v>
      </c>
      <c r="B130" s="132"/>
      <c r="C130" s="132"/>
      <c r="D130" s="132"/>
      <c r="E130" s="133">
        <v>0.26</v>
      </c>
      <c r="F130" s="133"/>
      <c r="G130" s="19">
        <v>0</v>
      </c>
      <c r="H130" s="19">
        <v>0</v>
      </c>
      <c r="I130" s="19">
        <v>0.26</v>
      </c>
      <c r="J130" s="19">
        <v>100</v>
      </c>
      <c r="K130" s="133">
        <v>0</v>
      </c>
      <c r="L130" s="133"/>
      <c r="M130" s="133">
        <v>0.26</v>
      </c>
      <c r="N130" s="133"/>
      <c r="O130" s="133">
        <v>100</v>
      </c>
      <c r="P130" s="133"/>
    </row>
    <row r="131" spans="1:16" x14ac:dyDescent="0.25">
      <c r="A131" s="132" t="s">
        <v>40</v>
      </c>
      <c r="B131" s="132"/>
      <c r="C131" s="132"/>
      <c r="D131" s="132"/>
      <c r="E131" s="133">
        <v>0.26</v>
      </c>
      <c r="F131" s="133"/>
      <c r="G131" s="19">
        <v>0</v>
      </c>
      <c r="H131" s="19">
        <v>0</v>
      </c>
      <c r="I131" s="19">
        <v>0.26</v>
      </c>
      <c r="J131" s="19">
        <v>100</v>
      </c>
      <c r="K131" s="133">
        <v>0</v>
      </c>
      <c r="L131" s="133"/>
      <c r="M131" s="133">
        <v>0.26</v>
      </c>
      <c r="N131" s="133"/>
      <c r="O131" s="133">
        <v>100</v>
      </c>
      <c r="P131" s="133"/>
    </row>
    <row r="132" spans="1:16" x14ac:dyDescent="0.25">
      <c r="A132" s="134" t="s">
        <v>36</v>
      </c>
      <c r="B132" s="134"/>
      <c r="C132" s="134"/>
      <c r="D132" s="134"/>
      <c r="E132" s="135">
        <v>0.26</v>
      </c>
      <c r="F132" s="135"/>
      <c r="G132" s="20">
        <v>0</v>
      </c>
      <c r="H132" s="20">
        <v>0</v>
      </c>
      <c r="I132" s="20">
        <v>0.26</v>
      </c>
      <c r="J132" s="20">
        <v>100</v>
      </c>
      <c r="K132" s="135">
        <v>0</v>
      </c>
      <c r="L132" s="135"/>
      <c r="M132" s="135">
        <v>0.26</v>
      </c>
      <c r="N132" s="135"/>
      <c r="O132" s="135">
        <v>100</v>
      </c>
      <c r="P132" s="135"/>
    </row>
    <row r="133" spans="1:16" x14ac:dyDescent="0.25">
      <c r="A133" s="132" t="s">
        <v>52</v>
      </c>
      <c r="B133" s="132"/>
      <c r="C133" s="132"/>
      <c r="D133" s="132"/>
      <c r="E133" s="133">
        <v>83.42</v>
      </c>
      <c r="F133" s="133"/>
      <c r="G133" s="19">
        <v>0</v>
      </c>
      <c r="H133" s="19">
        <v>0</v>
      </c>
      <c r="I133" s="19">
        <v>83.42</v>
      </c>
      <c r="J133" s="19">
        <v>100</v>
      </c>
      <c r="K133" s="133">
        <v>0</v>
      </c>
      <c r="L133" s="133"/>
      <c r="M133" s="133">
        <v>83.42</v>
      </c>
      <c r="N133" s="133"/>
      <c r="O133" s="133">
        <v>24.19</v>
      </c>
      <c r="P133" s="133"/>
    </row>
    <row r="134" spans="1:16" x14ac:dyDescent="0.25">
      <c r="A134" s="132" t="s">
        <v>27</v>
      </c>
      <c r="B134" s="132"/>
      <c r="C134" s="132"/>
      <c r="D134" s="132"/>
      <c r="E134" s="133">
        <v>83.42</v>
      </c>
      <c r="F134" s="133"/>
      <c r="G134" s="19">
        <v>0</v>
      </c>
      <c r="H134" s="19">
        <v>0</v>
      </c>
      <c r="I134" s="19">
        <v>83.42</v>
      </c>
      <c r="J134" s="19">
        <v>100</v>
      </c>
      <c r="K134" s="133">
        <v>0</v>
      </c>
      <c r="L134" s="133"/>
      <c r="M134" s="133">
        <v>83.42</v>
      </c>
      <c r="N134" s="133"/>
      <c r="O134" s="133">
        <v>100</v>
      </c>
      <c r="P134" s="133"/>
    </row>
    <row r="135" spans="1:16" x14ac:dyDescent="0.25">
      <c r="A135" s="132" t="s">
        <v>31</v>
      </c>
      <c r="B135" s="132"/>
      <c r="C135" s="132"/>
      <c r="D135" s="132"/>
      <c r="E135" s="133">
        <v>0.5</v>
      </c>
      <c r="F135" s="133"/>
      <c r="G135" s="19">
        <v>0</v>
      </c>
      <c r="H135" s="19">
        <v>0</v>
      </c>
      <c r="I135" s="19">
        <v>0.5</v>
      </c>
      <c r="J135" s="19">
        <v>100</v>
      </c>
      <c r="K135" s="133">
        <v>0</v>
      </c>
      <c r="L135" s="133"/>
      <c r="M135" s="133">
        <v>0.5</v>
      </c>
      <c r="N135" s="133"/>
      <c r="O135" s="133">
        <v>100</v>
      </c>
      <c r="P135" s="133"/>
    </row>
    <row r="136" spans="1:16" x14ac:dyDescent="0.25">
      <c r="A136" s="134" t="s">
        <v>30</v>
      </c>
      <c r="B136" s="134"/>
      <c r="C136" s="134"/>
      <c r="D136" s="134"/>
      <c r="E136" s="135">
        <v>0.5</v>
      </c>
      <c r="F136" s="135"/>
      <c r="G136" s="20">
        <v>0</v>
      </c>
      <c r="H136" s="20">
        <v>0</v>
      </c>
      <c r="I136" s="20">
        <v>0.5</v>
      </c>
      <c r="J136" s="20">
        <v>100</v>
      </c>
      <c r="K136" s="135">
        <v>0</v>
      </c>
      <c r="L136" s="135"/>
      <c r="M136" s="135">
        <v>0.5</v>
      </c>
      <c r="N136" s="135"/>
      <c r="O136" s="135">
        <v>100</v>
      </c>
      <c r="P136" s="135"/>
    </row>
    <row r="137" spans="1:16" x14ac:dyDescent="0.25">
      <c r="A137" s="132" t="s">
        <v>40</v>
      </c>
      <c r="B137" s="132"/>
      <c r="C137" s="132"/>
      <c r="D137" s="132"/>
      <c r="E137" s="133">
        <v>62.6</v>
      </c>
      <c r="F137" s="133"/>
      <c r="G137" s="19">
        <v>0</v>
      </c>
      <c r="H137" s="19">
        <v>0</v>
      </c>
      <c r="I137" s="19">
        <v>62.6</v>
      </c>
      <c r="J137" s="19">
        <v>100</v>
      </c>
      <c r="K137" s="133">
        <v>0</v>
      </c>
      <c r="L137" s="133"/>
      <c r="M137" s="133">
        <v>62.6</v>
      </c>
      <c r="N137" s="133"/>
      <c r="O137" s="133">
        <v>100</v>
      </c>
      <c r="P137" s="133"/>
    </row>
    <row r="138" spans="1:16" x14ac:dyDescent="0.25">
      <c r="A138" s="134" t="s">
        <v>36</v>
      </c>
      <c r="B138" s="134"/>
      <c r="C138" s="134"/>
      <c r="D138" s="134"/>
      <c r="E138" s="135">
        <v>62.6</v>
      </c>
      <c r="F138" s="135"/>
      <c r="G138" s="20">
        <v>0</v>
      </c>
      <c r="H138" s="20">
        <v>0</v>
      </c>
      <c r="I138" s="20">
        <v>62.6</v>
      </c>
      <c r="J138" s="20">
        <v>100</v>
      </c>
      <c r="K138" s="135">
        <v>0</v>
      </c>
      <c r="L138" s="135"/>
      <c r="M138" s="135">
        <v>62.6</v>
      </c>
      <c r="N138" s="135"/>
      <c r="O138" s="135">
        <v>100</v>
      </c>
      <c r="P138" s="135"/>
    </row>
    <row r="139" spans="1:16" x14ac:dyDescent="0.25">
      <c r="A139" s="132" t="s">
        <v>44</v>
      </c>
      <c r="B139" s="132"/>
      <c r="C139" s="132"/>
      <c r="D139" s="132"/>
      <c r="E139" s="133">
        <v>20.32</v>
      </c>
      <c r="F139" s="133"/>
      <c r="G139" s="19">
        <v>0</v>
      </c>
      <c r="H139" s="19">
        <v>0</v>
      </c>
      <c r="I139" s="19">
        <v>20.32</v>
      </c>
      <c r="J139" s="19">
        <v>100</v>
      </c>
      <c r="K139" s="133">
        <v>0</v>
      </c>
      <c r="L139" s="133"/>
      <c r="M139" s="133">
        <v>20.32</v>
      </c>
      <c r="N139" s="133"/>
      <c r="O139" s="133">
        <v>100</v>
      </c>
      <c r="P139" s="133"/>
    </row>
    <row r="140" spans="1:16" x14ac:dyDescent="0.25">
      <c r="A140" s="134" t="s">
        <v>36</v>
      </c>
      <c r="B140" s="134"/>
      <c r="C140" s="134"/>
      <c r="D140" s="134"/>
      <c r="E140" s="135">
        <v>20.32</v>
      </c>
      <c r="F140" s="135"/>
      <c r="G140" s="20">
        <v>0</v>
      </c>
      <c r="H140" s="20">
        <v>0</v>
      </c>
      <c r="I140" s="20">
        <v>20.32</v>
      </c>
      <c r="J140" s="20">
        <v>100</v>
      </c>
      <c r="K140" s="135">
        <v>0</v>
      </c>
      <c r="L140" s="135"/>
      <c r="M140" s="135">
        <v>20.32</v>
      </c>
      <c r="N140" s="135"/>
      <c r="O140" s="135">
        <v>100</v>
      </c>
      <c r="P140" s="135"/>
    </row>
    <row r="141" spans="1:16" x14ac:dyDescent="0.25">
      <c r="A141" s="132" t="s">
        <v>53</v>
      </c>
      <c r="B141" s="132"/>
      <c r="C141" s="132"/>
      <c r="D141" s="132"/>
      <c r="E141" s="133">
        <v>4832237.97</v>
      </c>
      <c r="F141" s="133"/>
      <c r="G141" s="22">
        <v>2902924.77</v>
      </c>
      <c r="H141" s="19">
        <v>8030.22</v>
      </c>
      <c r="I141" s="19">
        <v>1920782.98</v>
      </c>
      <c r="J141" s="19">
        <v>39.75</v>
      </c>
      <c r="K141" s="133">
        <v>751994.16</v>
      </c>
      <c r="L141" s="133"/>
      <c r="M141" s="133">
        <v>1168788.82</v>
      </c>
      <c r="N141" s="133"/>
      <c r="O141" s="133">
        <v>24.19</v>
      </c>
      <c r="P141" s="133"/>
    </row>
  </sheetData>
  <mergeCells count="690">
    <mergeCell ref="A140:D140"/>
    <mergeCell ref="E140:F140"/>
    <mergeCell ref="K140:L140"/>
    <mergeCell ref="M140:N140"/>
    <mergeCell ref="O140:P140"/>
    <mergeCell ref="A141:D141"/>
    <mergeCell ref="E141:F141"/>
    <mergeCell ref="K141:L141"/>
    <mergeCell ref="M141:N141"/>
    <mergeCell ref="O141:P141"/>
    <mergeCell ref="A138:D138"/>
    <mergeCell ref="E138:F138"/>
    <mergeCell ref="K138:L138"/>
    <mergeCell ref="M138:N138"/>
    <mergeCell ref="O138:P138"/>
    <mergeCell ref="A139:D139"/>
    <mergeCell ref="E139:F139"/>
    <mergeCell ref="K139:L139"/>
    <mergeCell ref="M139:N139"/>
    <mergeCell ref="O139:P139"/>
    <mergeCell ref="A136:D136"/>
    <mergeCell ref="E136:F136"/>
    <mergeCell ref="K136:L136"/>
    <mergeCell ref="M136:N136"/>
    <mergeCell ref="O136:P136"/>
    <mergeCell ref="A137:D137"/>
    <mergeCell ref="E137:F137"/>
    <mergeCell ref="K137:L137"/>
    <mergeCell ref="M137:N137"/>
    <mergeCell ref="O137:P137"/>
    <mergeCell ref="A134:D134"/>
    <mergeCell ref="E134:F134"/>
    <mergeCell ref="K134:L134"/>
    <mergeCell ref="M134:N134"/>
    <mergeCell ref="O134:P134"/>
    <mergeCell ref="A135:D135"/>
    <mergeCell ref="E135:F135"/>
    <mergeCell ref="K135:L135"/>
    <mergeCell ref="M135:N135"/>
    <mergeCell ref="O135:P135"/>
    <mergeCell ref="A132:D132"/>
    <mergeCell ref="E132:F132"/>
    <mergeCell ref="K132:L132"/>
    <mergeCell ref="M132:N132"/>
    <mergeCell ref="O132:P132"/>
    <mergeCell ref="A133:D133"/>
    <mergeCell ref="E133:F133"/>
    <mergeCell ref="K133:L133"/>
    <mergeCell ref="M133:N133"/>
    <mergeCell ref="O133:P133"/>
    <mergeCell ref="A130:D130"/>
    <mergeCell ref="E130:F130"/>
    <mergeCell ref="K130:L130"/>
    <mergeCell ref="M130:N130"/>
    <mergeCell ref="O130:P130"/>
    <mergeCell ref="A131:D131"/>
    <mergeCell ref="E131:F131"/>
    <mergeCell ref="K131:L131"/>
    <mergeCell ref="M131:N131"/>
    <mergeCell ref="O131:P131"/>
    <mergeCell ref="A128:D128"/>
    <mergeCell ref="E128:F128"/>
    <mergeCell ref="K128:L128"/>
    <mergeCell ref="M128:N128"/>
    <mergeCell ref="O128:P128"/>
    <mergeCell ref="A129:D129"/>
    <mergeCell ref="E129:F129"/>
    <mergeCell ref="K129:L129"/>
    <mergeCell ref="M129:N129"/>
    <mergeCell ref="O129:P129"/>
    <mergeCell ref="A126:D126"/>
    <mergeCell ref="E126:F126"/>
    <mergeCell ref="K126:L126"/>
    <mergeCell ref="M126:N126"/>
    <mergeCell ref="O126:P126"/>
    <mergeCell ref="A127:D127"/>
    <mergeCell ref="E127:F127"/>
    <mergeCell ref="K127:L127"/>
    <mergeCell ref="M127:N127"/>
    <mergeCell ref="O127:P127"/>
    <mergeCell ref="A124:D124"/>
    <mergeCell ref="E124:F124"/>
    <mergeCell ref="K124:L124"/>
    <mergeCell ref="M124:N124"/>
    <mergeCell ref="O124:P124"/>
    <mergeCell ref="A125:D125"/>
    <mergeCell ref="E125:F125"/>
    <mergeCell ref="K125:L125"/>
    <mergeCell ref="M125:N125"/>
    <mergeCell ref="O125:P125"/>
    <mergeCell ref="A122:D122"/>
    <mergeCell ref="E122:F122"/>
    <mergeCell ref="K122:L122"/>
    <mergeCell ref="M122:N122"/>
    <mergeCell ref="O122:P122"/>
    <mergeCell ref="A123:D123"/>
    <mergeCell ref="E123:F123"/>
    <mergeCell ref="K123:L123"/>
    <mergeCell ref="M123:N123"/>
    <mergeCell ref="O123:P123"/>
    <mergeCell ref="A120:D120"/>
    <mergeCell ref="E120:F120"/>
    <mergeCell ref="K120:L120"/>
    <mergeCell ref="M120:N120"/>
    <mergeCell ref="O120:P120"/>
    <mergeCell ref="A121:D121"/>
    <mergeCell ref="E121:F121"/>
    <mergeCell ref="K121:L121"/>
    <mergeCell ref="M121:N121"/>
    <mergeCell ref="O121:P121"/>
    <mergeCell ref="A118:D118"/>
    <mergeCell ref="E118:F118"/>
    <mergeCell ref="K118:L118"/>
    <mergeCell ref="M118:N118"/>
    <mergeCell ref="O118:P118"/>
    <mergeCell ref="A119:D119"/>
    <mergeCell ref="E119:F119"/>
    <mergeCell ref="K119:L119"/>
    <mergeCell ref="M119:N119"/>
    <mergeCell ref="O119:P119"/>
    <mergeCell ref="A116:D116"/>
    <mergeCell ref="E116:F116"/>
    <mergeCell ref="K116:L116"/>
    <mergeCell ref="M116:N116"/>
    <mergeCell ref="O116:P116"/>
    <mergeCell ref="A117:D117"/>
    <mergeCell ref="E117:F117"/>
    <mergeCell ref="K117:L117"/>
    <mergeCell ref="M117:N117"/>
    <mergeCell ref="O117:P117"/>
    <mergeCell ref="A114:D114"/>
    <mergeCell ref="E114:F114"/>
    <mergeCell ref="K114:L114"/>
    <mergeCell ref="M114:N114"/>
    <mergeCell ref="O114:P114"/>
    <mergeCell ref="A115:D115"/>
    <mergeCell ref="E115:F115"/>
    <mergeCell ref="K115:L115"/>
    <mergeCell ref="M115:N115"/>
    <mergeCell ref="O115:P115"/>
    <mergeCell ref="A112:D112"/>
    <mergeCell ref="E112:F112"/>
    <mergeCell ref="K112:L112"/>
    <mergeCell ref="M112:N112"/>
    <mergeCell ref="O112:P112"/>
    <mergeCell ref="A113:D113"/>
    <mergeCell ref="E113:F113"/>
    <mergeCell ref="K113:L113"/>
    <mergeCell ref="M113:N113"/>
    <mergeCell ref="O113:P113"/>
    <mergeCell ref="A110:D110"/>
    <mergeCell ref="E110:F110"/>
    <mergeCell ref="K110:L110"/>
    <mergeCell ref="M110:N110"/>
    <mergeCell ref="O110:P110"/>
    <mergeCell ref="A111:D111"/>
    <mergeCell ref="E111:F111"/>
    <mergeCell ref="K111:L111"/>
    <mergeCell ref="M111:N111"/>
    <mergeCell ref="O111:P111"/>
    <mergeCell ref="A108:D108"/>
    <mergeCell ref="E108:F108"/>
    <mergeCell ref="K108:L108"/>
    <mergeCell ref="M108:N108"/>
    <mergeCell ref="O108:P108"/>
    <mergeCell ref="A109:D109"/>
    <mergeCell ref="E109:F109"/>
    <mergeCell ref="K109:L109"/>
    <mergeCell ref="M109:N109"/>
    <mergeCell ref="O109:P109"/>
    <mergeCell ref="A106:D106"/>
    <mergeCell ref="E106:F106"/>
    <mergeCell ref="K106:L106"/>
    <mergeCell ref="M106:N106"/>
    <mergeCell ref="O106:P106"/>
    <mergeCell ref="A107:D107"/>
    <mergeCell ref="E107:F107"/>
    <mergeCell ref="K107:L107"/>
    <mergeCell ref="M107:N107"/>
    <mergeCell ref="O107:P107"/>
    <mergeCell ref="A104:D104"/>
    <mergeCell ref="E104:F104"/>
    <mergeCell ref="K104:L104"/>
    <mergeCell ref="M104:N104"/>
    <mergeCell ref="O104:P104"/>
    <mergeCell ref="A105:D105"/>
    <mergeCell ref="E105:F105"/>
    <mergeCell ref="K105:L105"/>
    <mergeCell ref="M105:N105"/>
    <mergeCell ref="O105:P105"/>
    <mergeCell ref="A102:D102"/>
    <mergeCell ref="E102:F102"/>
    <mergeCell ref="K102:L102"/>
    <mergeCell ref="M102:N102"/>
    <mergeCell ref="O102:P102"/>
    <mergeCell ref="A103:D103"/>
    <mergeCell ref="E103:F103"/>
    <mergeCell ref="K103:L103"/>
    <mergeCell ref="M103:N103"/>
    <mergeCell ref="O103:P103"/>
    <mergeCell ref="A100:D100"/>
    <mergeCell ref="E100:F100"/>
    <mergeCell ref="K100:L100"/>
    <mergeCell ref="M100:N100"/>
    <mergeCell ref="O100:P100"/>
    <mergeCell ref="A101:D101"/>
    <mergeCell ref="E101:F101"/>
    <mergeCell ref="K101:L101"/>
    <mergeCell ref="M101:N101"/>
    <mergeCell ref="O101:P101"/>
    <mergeCell ref="A98:D98"/>
    <mergeCell ref="E98:F98"/>
    <mergeCell ref="K98:L98"/>
    <mergeCell ref="M98:N98"/>
    <mergeCell ref="O98:P98"/>
    <mergeCell ref="A99:D99"/>
    <mergeCell ref="E99:F99"/>
    <mergeCell ref="K99:L99"/>
    <mergeCell ref="M99:N99"/>
    <mergeCell ref="O99:P99"/>
    <mergeCell ref="A96:D96"/>
    <mergeCell ref="E96:F96"/>
    <mergeCell ref="K96:L96"/>
    <mergeCell ref="M96:N96"/>
    <mergeCell ref="O96:P96"/>
    <mergeCell ref="A97:D97"/>
    <mergeCell ref="E97:F97"/>
    <mergeCell ref="K97:L97"/>
    <mergeCell ref="M97:N97"/>
    <mergeCell ref="O97:P97"/>
    <mergeCell ref="A94:D94"/>
    <mergeCell ref="E94:F94"/>
    <mergeCell ref="K94:L94"/>
    <mergeCell ref="M94:N94"/>
    <mergeCell ref="O94:P94"/>
    <mergeCell ref="A95:D95"/>
    <mergeCell ref="E95:F95"/>
    <mergeCell ref="K95:L95"/>
    <mergeCell ref="M95:N95"/>
    <mergeCell ref="O95:P95"/>
    <mergeCell ref="A92:D92"/>
    <mergeCell ref="E92:F92"/>
    <mergeCell ref="K92:L92"/>
    <mergeCell ref="M92:N92"/>
    <mergeCell ref="O92:P92"/>
    <mergeCell ref="A93:D93"/>
    <mergeCell ref="E93:F93"/>
    <mergeCell ref="K93:L93"/>
    <mergeCell ref="M93:N93"/>
    <mergeCell ref="O93:P93"/>
    <mergeCell ref="A90:D90"/>
    <mergeCell ref="E90:F90"/>
    <mergeCell ref="K90:L90"/>
    <mergeCell ref="M90:N90"/>
    <mergeCell ref="O90:P90"/>
    <mergeCell ref="A91:D91"/>
    <mergeCell ref="E91:F91"/>
    <mergeCell ref="K91:L91"/>
    <mergeCell ref="M91:N91"/>
    <mergeCell ref="O91:P91"/>
    <mergeCell ref="A88:D88"/>
    <mergeCell ref="E88:F88"/>
    <mergeCell ref="K88:L88"/>
    <mergeCell ref="M88:N88"/>
    <mergeCell ref="O88:P88"/>
    <mergeCell ref="A89:D89"/>
    <mergeCell ref="E89:F89"/>
    <mergeCell ref="K89:L89"/>
    <mergeCell ref="M89:N89"/>
    <mergeCell ref="O89:P89"/>
    <mergeCell ref="A86:D86"/>
    <mergeCell ref="E86:F86"/>
    <mergeCell ref="K86:L86"/>
    <mergeCell ref="M86:N86"/>
    <mergeCell ref="O86:P86"/>
    <mergeCell ref="A87:D87"/>
    <mergeCell ref="E87:F87"/>
    <mergeCell ref="K87:L87"/>
    <mergeCell ref="M87:N87"/>
    <mergeCell ref="O87:P87"/>
    <mergeCell ref="A84:D84"/>
    <mergeCell ref="E84:F84"/>
    <mergeCell ref="K84:L84"/>
    <mergeCell ref="M84:N84"/>
    <mergeCell ref="O84:P84"/>
    <mergeCell ref="A85:D85"/>
    <mergeCell ref="E85:F85"/>
    <mergeCell ref="K85:L85"/>
    <mergeCell ref="M85:N85"/>
    <mergeCell ref="O85:P85"/>
    <mergeCell ref="A82:D82"/>
    <mergeCell ref="E82:F82"/>
    <mergeCell ref="K82:L82"/>
    <mergeCell ref="M82:N82"/>
    <mergeCell ref="O82:P82"/>
    <mergeCell ref="A83:D83"/>
    <mergeCell ref="E83:F83"/>
    <mergeCell ref="K83:L83"/>
    <mergeCell ref="M83:N83"/>
    <mergeCell ref="O83:P83"/>
    <mergeCell ref="A80:D80"/>
    <mergeCell ref="E80:F80"/>
    <mergeCell ref="K80:L80"/>
    <mergeCell ref="M80:N80"/>
    <mergeCell ref="O80:P80"/>
    <mergeCell ref="A81:D81"/>
    <mergeCell ref="E81:F81"/>
    <mergeCell ref="K81:L81"/>
    <mergeCell ref="M81:N81"/>
    <mergeCell ref="O81:P81"/>
    <mergeCell ref="A78:D78"/>
    <mergeCell ref="E78:F78"/>
    <mergeCell ref="K78:L78"/>
    <mergeCell ref="M78:N78"/>
    <mergeCell ref="O78:P78"/>
    <mergeCell ref="A79:D79"/>
    <mergeCell ref="E79:F79"/>
    <mergeCell ref="K79:L79"/>
    <mergeCell ref="M79:N79"/>
    <mergeCell ref="O79:P79"/>
    <mergeCell ref="A76:D76"/>
    <mergeCell ref="E76:F76"/>
    <mergeCell ref="K76:L76"/>
    <mergeCell ref="M76:N76"/>
    <mergeCell ref="O76:P76"/>
    <mergeCell ref="A77:D77"/>
    <mergeCell ref="E77:F77"/>
    <mergeCell ref="K77:L77"/>
    <mergeCell ref="M77:N77"/>
    <mergeCell ref="O77:P77"/>
    <mergeCell ref="A74:D74"/>
    <mergeCell ref="E74:F74"/>
    <mergeCell ref="K74:L74"/>
    <mergeCell ref="M74:N74"/>
    <mergeCell ref="O74:P74"/>
    <mergeCell ref="A75:D75"/>
    <mergeCell ref="E75:F75"/>
    <mergeCell ref="K75:L75"/>
    <mergeCell ref="M75:N75"/>
    <mergeCell ref="O75:P75"/>
    <mergeCell ref="A72:D72"/>
    <mergeCell ref="E72:F72"/>
    <mergeCell ref="K72:L72"/>
    <mergeCell ref="M72:N72"/>
    <mergeCell ref="O72:P72"/>
    <mergeCell ref="A73:D73"/>
    <mergeCell ref="E73:F73"/>
    <mergeCell ref="K73:L73"/>
    <mergeCell ref="M73:N73"/>
    <mergeCell ref="O73:P73"/>
    <mergeCell ref="A70:D70"/>
    <mergeCell ref="E70:F70"/>
    <mergeCell ref="K70:L70"/>
    <mergeCell ref="M70:N70"/>
    <mergeCell ref="O70:P70"/>
    <mergeCell ref="A71:D71"/>
    <mergeCell ref="E71:F71"/>
    <mergeCell ref="K71:L71"/>
    <mergeCell ref="M71:N71"/>
    <mergeCell ref="O71:P71"/>
    <mergeCell ref="A68:D68"/>
    <mergeCell ref="E68:F68"/>
    <mergeCell ref="K68:L68"/>
    <mergeCell ref="M68:N68"/>
    <mergeCell ref="O68:P68"/>
    <mergeCell ref="A69:D69"/>
    <mergeCell ref="E69:F69"/>
    <mergeCell ref="K69:L69"/>
    <mergeCell ref="M69:N69"/>
    <mergeCell ref="O69:P69"/>
    <mergeCell ref="A66:D66"/>
    <mergeCell ref="E66:F66"/>
    <mergeCell ref="K66:L66"/>
    <mergeCell ref="M66:N66"/>
    <mergeCell ref="O66:P66"/>
    <mergeCell ref="A67:D67"/>
    <mergeCell ref="E67:F67"/>
    <mergeCell ref="K67:L67"/>
    <mergeCell ref="M67:N67"/>
    <mergeCell ref="O67:P67"/>
    <mergeCell ref="A64:D64"/>
    <mergeCell ref="E64:F64"/>
    <mergeCell ref="K64:L64"/>
    <mergeCell ref="M64:N64"/>
    <mergeCell ref="O64:P64"/>
    <mergeCell ref="A65:D65"/>
    <mergeCell ref="E65:F65"/>
    <mergeCell ref="K65:L65"/>
    <mergeCell ref="M65:N65"/>
    <mergeCell ref="O65:P65"/>
    <mergeCell ref="A62:D62"/>
    <mergeCell ref="E62:F62"/>
    <mergeCell ref="K62:L62"/>
    <mergeCell ref="M62:N62"/>
    <mergeCell ref="O62:P62"/>
    <mergeCell ref="A63:D63"/>
    <mergeCell ref="E63:F63"/>
    <mergeCell ref="K63:L63"/>
    <mergeCell ref="M63:N63"/>
    <mergeCell ref="O63:P63"/>
    <mergeCell ref="A60:D60"/>
    <mergeCell ref="E60:F60"/>
    <mergeCell ref="K60:L60"/>
    <mergeCell ref="M60:N60"/>
    <mergeCell ref="O60:P60"/>
    <mergeCell ref="A61:D61"/>
    <mergeCell ref="E61:F61"/>
    <mergeCell ref="K61:L61"/>
    <mergeCell ref="M61:N61"/>
    <mergeCell ref="O61:P61"/>
    <mergeCell ref="A58:D58"/>
    <mergeCell ref="E58:F58"/>
    <mergeCell ref="K58:L58"/>
    <mergeCell ref="M58:N58"/>
    <mergeCell ref="O58:P58"/>
    <mergeCell ref="A59:D59"/>
    <mergeCell ref="E59:F59"/>
    <mergeCell ref="K59:L59"/>
    <mergeCell ref="M59:N59"/>
    <mergeCell ref="O59:P59"/>
    <mergeCell ref="A56:D56"/>
    <mergeCell ref="E56:F56"/>
    <mergeCell ref="K56:L56"/>
    <mergeCell ref="M56:N56"/>
    <mergeCell ref="O56:P56"/>
    <mergeCell ref="A57:D57"/>
    <mergeCell ref="E57:F57"/>
    <mergeCell ref="K57:L57"/>
    <mergeCell ref="M57:N57"/>
    <mergeCell ref="O57:P57"/>
    <mergeCell ref="A54:D54"/>
    <mergeCell ref="E54:F54"/>
    <mergeCell ref="K54:L54"/>
    <mergeCell ref="M54:N54"/>
    <mergeCell ref="O54:P54"/>
    <mergeCell ref="A55:D55"/>
    <mergeCell ref="E55:F55"/>
    <mergeCell ref="K55:L55"/>
    <mergeCell ref="M55:N55"/>
    <mergeCell ref="O55:P55"/>
    <mergeCell ref="A52:D52"/>
    <mergeCell ref="E52:F52"/>
    <mergeCell ref="K52:L52"/>
    <mergeCell ref="M52:N52"/>
    <mergeCell ref="O52:P52"/>
    <mergeCell ref="A53:D53"/>
    <mergeCell ref="E53:F53"/>
    <mergeCell ref="K53:L53"/>
    <mergeCell ref="M53:N53"/>
    <mergeCell ref="O53:P53"/>
    <mergeCell ref="A50:D50"/>
    <mergeCell ref="E50:F50"/>
    <mergeCell ref="K50:L50"/>
    <mergeCell ref="M50:N50"/>
    <mergeCell ref="O50:P50"/>
    <mergeCell ref="A51:D51"/>
    <mergeCell ref="E51:F51"/>
    <mergeCell ref="K51:L51"/>
    <mergeCell ref="M51:N51"/>
    <mergeCell ref="O51:P51"/>
    <mergeCell ref="A48:D48"/>
    <mergeCell ref="E48:F48"/>
    <mergeCell ref="K48:L48"/>
    <mergeCell ref="M48:N48"/>
    <mergeCell ref="O48:P48"/>
    <mergeCell ref="A49:D49"/>
    <mergeCell ref="E49:F49"/>
    <mergeCell ref="K49:L49"/>
    <mergeCell ref="M49:N49"/>
    <mergeCell ref="O49:P49"/>
    <mergeCell ref="A46:D46"/>
    <mergeCell ref="E46:F46"/>
    <mergeCell ref="K46:L46"/>
    <mergeCell ref="M46:N46"/>
    <mergeCell ref="O46:P46"/>
    <mergeCell ref="A47:D47"/>
    <mergeCell ref="E47:F47"/>
    <mergeCell ref="K47:L47"/>
    <mergeCell ref="M47:N47"/>
    <mergeCell ref="O47:P47"/>
    <mergeCell ref="A44:D44"/>
    <mergeCell ref="E44:F44"/>
    <mergeCell ref="K44:L44"/>
    <mergeCell ref="M44:N44"/>
    <mergeCell ref="O44:P44"/>
    <mergeCell ref="A45:D45"/>
    <mergeCell ref="E45:F45"/>
    <mergeCell ref="K45:L45"/>
    <mergeCell ref="M45:N45"/>
    <mergeCell ref="O45:P45"/>
    <mergeCell ref="A42:D42"/>
    <mergeCell ref="E42:F42"/>
    <mergeCell ref="K42:L42"/>
    <mergeCell ref="M42:N42"/>
    <mergeCell ref="O42:P42"/>
    <mergeCell ref="A43:D43"/>
    <mergeCell ref="E43:F43"/>
    <mergeCell ref="K43:L43"/>
    <mergeCell ref="M43:N43"/>
    <mergeCell ref="O43:P43"/>
    <mergeCell ref="A40:D40"/>
    <mergeCell ref="E40:F40"/>
    <mergeCell ref="K40:L40"/>
    <mergeCell ref="M40:N40"/>
    <mergeCell ref="O40:P40"/>
    <mergeCell ref="A41:D41"/>
    <mergeCell ref="E41:F41"/>
    <mergeCell ref="K41:L41"/>
    <mergeCell ref="M41:N41"/>
    <mergeCell ref="O41:P41"/>
    <mergeCell ref="A38:D38"/>
    <mergeCell ref="E38:F38"/>
    <mergeCell ref="K38:L38"/>
    <mergeCell ref="M38:N38"/>
    <mergeCell ref="O38:P38"/>
    <mergeCell ref="A39:D39"/>
    <mergeCell ref="E39:F39"/>
    <mergeCell ref="K39:L39"/>
    <mergeCell ref="M39:N39"/>
    <mergeCell ref="O39:P39"/>
    <mergeCell ref="A36:D36"/>
    <mergeCell ref="E36:F36"/>
    <mergeCell ref="K36:L36"/>
    <mergeCell ref="M36:N36"/>
    <mergeCell ref="O36:P36"/>
    <mergeCell ref="A37:D37"/>
    <mergeCell ref="E37:F37"/>
    <mergeCell ref="K37:L37"/>
    <mergeCell ref="M37:N37"/>
    <mergeCell ref="O37:P37"/>
    <mergeCell ref="A34:D34"/>
    <mergeCell ref="E34:F34"/>
    <mergeCell ref="K34:L34"/>
    <mergeCell ref="M34:N34"/>
    <mergeCell ref="O34:P34"/>
    <mergeCell ref="A35:D35"/>
    <mergeCell ref="E35:F35"/>
    <mergeCell ref="K35:L35"/>
    <mergeCell ref="M35:N35"/>
    <mergeCell ref="O35:P35"/>
    <mergeCell ref="A32:D32"/>
    <mergeCell ref="E32:F32"/>
    <mergeCell ref="K32:L32"/>
    <mergeCell ref="M32:N32"/>
    <mergeCell ref="O32:P32"/>
    <mergeCell ref="A33:D33"/>
    <mergeCell ref="E33:F33"/>
    <mergeCell ref="K33:L33"/>
    <mergeCell ref="M33:N33"/>
    <mergeCell ref="O33:P33"/>
    <mergeCell ref="A30:D30"/>
    <mergeCell ref="E30:F30"/>
    <mergeCell ref="K30:L30"/>
    <mergeCell ref="M30:N30"/>
    <mergeCell ref="O30:P30"/>
    <mergeCell ref="A31:D31"/>
    <mergeCell ref="E31:F31"/>
    <mergeCell ref="K31:L31"/>
    <mergeCell ref="M31:N31"/>
    <mergeCell ref="O31:P31"/>
    <mergeCell ref="A28:D28"/>
    <mergeCell ref="E28:F28"/>
    <mergeCell ref="K28:L28"/>
    <mergeCell ref="M28:N28"/>
    <mergeCell ref="O28:P28"/>
    <mergeCell ref="A29:D29"/>
    <mergeCell ref="E29:F29"/>
    <mergeCell ref="K29:L29"/>
    <mergeCell ref="M29:N29"/>
    <mergeCell ref="O29:P29"/>
    <mergeCell ref="A26:D26"/>
    <mergeCell ref="E26:F26"/>
    <mergeCell ref="K26:L26"/>
    <mergeCell ref="M26:N26"/>
    <mergeCell ref="O26:P26"/>
    <mergeCell ref="A27:D27"/>
    <mergeCell ref="E27:F27"/>
    <mergeCell ref="K27:L27"/>
    <mergeCell ref="M27:N27"/>
    <mergeCell ref="O27:P27"/>
    <mergeCell ref="A24:D24"/>
    <mergeCell ref="E24:F24"/>
    <mergeCell ref="K24:L24"/>
    <mergeCell ref="M24:N24"/>
    <mergeCell ref="O24:P24"/>
    <mergeCell ref="A25:D25"/>
    <mergeCell ref="E25:F25"/>
    <mergeCell ref="K25:L25"/>
    <mergeCell ref="M25:N25"/>
    <mergeCell ref="O25:P25"/>
    <mergeCell ref="A22:D22"/>
    <mergeCell ref="E22:F22"/>
    <mergeCell ref="K22:L22"/>
    <mergeCell ref="M22:N22"/>
    <mergeCell ref="O22:P22"/>
    <mergeCell ref="A23:D23"/>
    <mergeCell ref="E23:F23"/>
    <mergeCell ref="K23:L23"/>
    <mergeCell ref="M23:N23"/>
    <mergeCell ref="O23:P23"/>
    <mergeCell ref="A20:D20"/>
    <mergeCell ref="E20:F20"/>
    <mergeCell ref="K20:L20"/>
    <mergeCell ref="M20:N20"/>
    <mergeCell ref="O20:P20"/>
    <mergeCell ref="A21:D21"/>
    <mergeCell ref="E21:F21"/>
    <mergeCell ref="K21:L21"/>
    <mergeCell ref="M21:N21"/>
    <mergeCell ref="O21:P21"/>
    <mergeCell ref="A18:D18"/>
    <mergeCell ref="E18:F18"/>
    <mergeCell ref="K18:L18"/>
    <mergeCell ref="M18:N18"/>
    <mergeCell ref="O18:P18"/>
    <mergeCell ref="A19:D19"/>
    <mergeCell ref="E19:F19"/>
    <mergeCell ref="K19:L19"/>
    <mergeCell ref="M19:N19"/>
    <mergeCell ref="O19:P19"/>
    <mergeCell ref="A16:D16"/>
    <mergeCell ref="E16:F16"/>
    <mergeCell ref="K16:L16"/>
    <mergeCell ref="M16:N16"/>
    <mergeCell ref="O16:P16"/>
    <mergeCell ref="A17:D17"/>
    <mergeCell ref="E17:F17"/>
    <mergeCell ref="K17:L17"/>
    <mergeCell ref="M17:N17"/>
    <mergeCell ref="O17:P17"/>
    <mergeCell ref="A14:D14"/>
    <mergeCell ref="E14:F14"/>
    <mergeCell ref="K14:L14"/>
    <mergeCell ref="M14:N14"/>
    <mergeCell ref="O14:P14"/>
    <mergeCell ref="A15:D15"/>
    <mergeCell ref="E15:F15"/>
    <mergeCell ref="K15:L15"/>
    <mergeCell ref="M15:N15"/>
    <mergeCell ref="O15:P15"/>
    <mergeCell ref="A12:D12"/>
    <mergeCell ref="E12:F12"/>
    <mergeCell ref="K12:L12"/>
    <mergeCell ref="M12:N12"/>
    <mergeCell ref="O12:P12"/>
    <mergeCell ref="A13:D13"/>
    <mergeCell ref="E13:F13"/>
    <mergeCell ref="K13:L13"/>
    <mergeCell ref="M13:N13"/>
    <mergeCell ref="O13:P13"/>
    <mergeCell ref="A10:D10"/>
    <mergeCell ref="E10:F10"/>
    <mergeCell ref="K10:L10"/>
    <mergeCell ref="M10:N10"/>
    <mergeCell ref="O10:P10"/>
    <mergeCell ref="A11:D11"/>
    <mergeCell ref="E11:F11"/>
    <mergeCell ref="K11:L11"/>
    <mergeCell ref="M11:N11"/>
    <mergeCell ref="O11:P11"/>
    <mergeCell ref="A8:D8"/>
    <mergeCell ref="E8:F8"/>
    <mergeCell ref="K8:L8"/>
    <mergeCell ref="M8:N8"/>
    <mergeCell ref="O8:P8"/>
    <mergeCell ref="A9:D9"/>
    <mergeCell ref="E9:F9"/>
    <mergeCell ref="K9:L9"/>
    <mergeCell ref="M9:N9"/>
    <mergeCell ref="O9:P9"/>
    <mergeCell ref="A6:D6"/>
    <mergeCell ref="E6:F6"/>
    <mergeCell ref="K6:L6"/>
    <mergeCell ref="M6:N6"/>
    <mergeCell ref="O6:P6"/>
    <mergeCell ref="A7:D7"/>
    <mergeCell ref="E7:F7"/>
    <mergeCell ref="K7:L7"/>
    <mergeCell ref="M7:N7"/>
    <mergeCell ref="O7:P7"/>
    <mergeCell ref="E3:P3"/>
    <mergeCell ref="A4:D5"/>
    <mergeCell ref="E4:F5"/>
    <mergeCell ref="G4:G5"/>
    <mergeCell ref="H4:H5"/>
    <mergeCell ref="I4:J4"/>
    <mergeCell ref="K4:L5"/>
    <mergeCell ref="M4:P4"/>
    <mergeCell ref="M5:N5"/>
    <mergeCell ref="O5:P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K11"/>
  <sheetViews>
    <sheetView workbookViewId="0">
      <selection activeCell="D11" sqref="D11"/>
    </sheetView>
  </sheetViews>
  <sheetFormatPr defaultRowHeight="15" x14ac:dyDescent="0.25"/>
  <cols>
    <col min="1" max="1" width="24" customWidth="1"/>
    <col min="2" max="2" width="13.85546875" customWidth="1"/>
    <col min="3" max="3" width="13.5703125" customWidth="1"/>
    <col min="4" max="4" width="11.7109375" bestFit="1" customWidth="1"/>
    <col min="6" max="6" width="12.5703125" customWidth="1"/>
    <col min="7" max="7" width="14.5703125" customWidth="1"/>
    <col min="8" max="8" width="11.85546875" customWidth="1"/>
    <col min="10" max="10" width="14.140625" customWidth="1"/>
  </cols>
  <sheetData>
    <row r="2" spans="1:11" ht="15.75" x14ac:dyDescent="0.25">
      <c r="E2" s="23" t="s">
        <v>54</v>
      </c>
    </row>
    <row r="5" spans="1:11" ht="60" x14ac:dyDescent="0.25">
      <c r="A5" s="24" t="s">
        <v>55</v>
      </c>
      <c r="B5" s="25" t="s">
        <v>67</v>
      </c>
      <c r="C5" s="24" t="s">
        <v>57</v>
      </c>
      <c r="D5" s="24" t="s">
        <v>68</v>
      </c>
      <c r="E5" s="25" t="s">
        <v>16</v>
      </c>
      <c r="F5" s="25" t="s">
        <v>56</v>
      </c>
      <c r="G5" s="24" t="s">
        <v>57</v>
      </c>
      <c r="H5" s="24" t="s">
        <v>58</v>
      </c>
      <c r="I5" s="25" t="s">
        <v>16</v>
      </c>
      <c r="J5" s="24" t="s">
        <v>65</v>
      </c>
      <c r="K5" s="24" t="s">
        <v>66</v>
      </c>
    </row>
    <row r="6" spans="1:11" x14ac:dyDescent="0.25">
      <c r="A6" s="26" t="s">
        <v>59</v>
      </c>
      <c r="B6" s="31">
        <v>2188542</v>
      </c>
      <c r="C6" s="27">
        <v>2283153.84</v>
      </c>
      <c r="D6" s="28">
        <v>1732285.04</v>
      </c>
      <c r="E6" s="29">
        <f>D6/C6</f>
        <v>0.75872462453077627</v>
      </c>
      <c r="F6" s="27">
        <v>2075272</v>
      </c>
      <c r="G6" s="27">
        <v>2075271.87</v>
      </c>
      <c r="H6" s="28">
        <v>1629539.51</v>
      </c>
      <c r="I6" s="29">
        <f>H6/G6</f>
        <v>0.7852173652794705</v>
      </c>
      <c r="J6" s="28">
        <f>D6-H6</f>
        <v>102745.53000000003</v>
      </c>
      <c r="K6" s="30">
        <f>D6/H6*100-100</f>
        <v>6.3051880221057104</v>
      </c>
    </row>
    <row r="7" spans="1:11" x14ac:dyDescent="0.25">
      <c r="A7" s="26" t="s">
        <v>60</v>
      </c>
      <c r="B7" s="31">
        <v>584500</v>
      </c>
      <c r="C7" s="27">
        <v>1026345.2</v>
      </c>
      <c r="D7" s="28">
        <v>587363.44999999995</v>
      </c>
      <c r="E7" s="29">
        <f t="shared" ref="E7:E11" si="0">D7/C7</f>
        <v>0.57228644904268078</v>
      </c>
      <c r="F7" s="27">
        <v>524500</v>
      </c>
      <c r="G7" s="27">
        <v>604354.56000000006</v>
      </c>
      <c r="H7" s="28">
        <v>343444.93</v>
      </c>
      <c r="I7" s="29">
        <f t="shared" ref="I7:I11" si="1">H7/G7</f>
        <v>0.56828383987042297</v>
      </c>
      <c r="J7" s="28">
        <f t="shared" ref="J7:J11" si="2">D7-H7</f>
        <v>243918.51999999996</v>
      </c>
      <c r="K7" s="30">
        <f t="shared" ref="K7:K11" si="3">D7/H7*100-100</f>
        <v>71.021144496149617</v>
      </c>
    </row>
    <row r="8" spans="1:11" x14ac:dyDescent="0.25">
      <c r="A8" s="26" t="s">
        <v>61</v>
      </c>
      <c r="B8" s="31">
        <v>94000</v>
      </c>
      <c r="C8" s="27">
        <v>114000</v>
      </c>
      <c r="D8" s="28">
        <v>78100.77</v>
      </c>
      <c r="E8" s="29">
        <f t="shared" si="0"/>
        <v>0.68509447368421061</v>
      </c>
      <c r="F8" s="27">
        <v>93500</v>
      </c>
      <c r="G8" s="27">
        <v>93500</v>
      </c>
      <c r="H8" s="28">
        <v>52143.32</v>
      </c>
      <c r="I8" s="29">
        <f t="shared" si="1"/>
        <v>0.55768256684491979</v>
      </c>
      <c r="J8" s="28">
        <f t="shared" si="2"/>
        <v>25957.450000000004</v>
      </c>
      <c r="K8" s="30">
        <f t="shared" si="3"/>
        <v>49.780969067562268</v>
      </c>
    </row>
    <row r="9" spans="1:11" x14ac:dyDescent="0.25">
      <c r="A9" s="26" t="s">
        <v>62</v>
      </c>
      <c r="B9" s="27">
        <v>143000</v>
      </c>
      <c r="C9" s="27">
        <v>173000</v>
      </c>
      <c r="D9" s="28">
        <v>125624.68</v>
      </c>
      <c r="E9" s="29">
        <f t="shared" si="0"/>
        <v>0.72615421965317917</v>
      </c>
      <c r="F9" s="27">
        <v>113000</v>
      </c>
      <c r="G9" s="27">
        <v>116327.58</v>
      </c>
      <c r="H9" s="28">
        <v>98568</v>
      </c>
      <c r="I9" s="29">
        <f t="shared" si="1"/>
        <v>0.84733130354813535</v>
      </c>
      <c r="J9" s="28">
        <f t="shared" si="2"/>
        <v>27056.679999999993</v>
      </c>
      <c r="K9" s="30">
        <f t="shared" si="3"/>
        <v>27.449760571382171</v>
      </c>
    </row>
    <row r="10" spans="1:11" x14ac:dyDescent="0.25">
      <c r="A10" s="26" t="s">
        <v>63</v>
      </c>
      <c r="B10" s="31">
        <v>605415</v>
      </c>
      <c r="C10" s="27">
        <v>1235738.93</v>
      </c>
      <c r="D10" s="28">
        <v>379550.83</v>
      </c>
      <c r="E10" s="29">
        <f t="shared" si="0"/>
        <v>0.3071448351958937</v>
      </c>
      <c r="F10" s="27">
        <v>543006</v>
      </c>
      <c r="G10" s="27">
        <v>1055250.1100000001</v>
      </c>
      <c r="H10" s="28">
        <v>132449.82</v>
      </c>
      <c r="I10" s="29">
        <f t="shared" si="1"/>
        <v>0.12551509707968664</v>
      </c>
      <c r="J10" s="28">
        <f t="shared" si="2"/>
        <v>247101.01</v>
      </c>
      <c r="K10" s="30">
        <f t="shared" si="3"/>
        <v>186.56198249269045</v>
      </c>
    </row>
    <row r="11" spans="1:11" x14ac:dyDescent="0.25">
      <c r="A11" s="25" t="s">
        <v>64</v>
      </c>
      <c r="B11" s="27">
        <f>SUM(B6:B10)</f>
        <v>3615457</v>
      </c>
      <c r="C11" s="27">
        <f>SUM(C6:C10)</f>
        <v>4832237.97</v>
      </c>
      <c r="D11" s="28">
        <f>SUM(D6:D10)</f>
        <v>2902924.7700000005</v>
      </c>
      <c r="E11" s="29">
        <f t="shared" si="0"/>
        <v>0.60074126895700064</v>
      </c>
      <c r="F11" s="27">
        <v>3349278</v>
      </c>
      <c r="G11" s="27">
        <v>3944704.12</v>
      </c>
      <c r="H11" s="28">
        <v>2256145.58</v>
      </c>
      <c r="I11" s="29">
        <f t="shared" si="1"/>
        <v>0.5719429167224841</v>
      </c>
      <c r="J11" s="28">
        <f t="shared" si="2"/>
        <v>646779.19000000041</v>
      </c>
      <c r="K11" s="30">
        <f t="shared" si="3"/>
        <v>28.667440422882663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L19"/>
  <sheetViews>
    <sheetView workbookViewId="0">
      <selection activeCell="G18" sqref="G18"/>
    </sheetView>
  </sheetViews>
  <sheetFormatPr defaultRowHeight="15" x14ac:dyDescent="0.25"/>
  <cols>
    <col min="1" max="1" width="23.85546875" customWidth="1"/>
    <col min="2" max="2" width="14.28515625" bestFit="1" customWidth="1"/>
    <col min="3" max="3" width="12.42578125" bestFit="1" customWidth="1"/>
    <col min="5" max="5" width="11.28515625" bestFit="1" customWidth="1"/>
    <col min="6" max="6" width="12.42578125" bestFit="1" customWidth="1"/>
    <col min="7" max="7" width="11.28515625" bestFit="1" customWidth="1"/>
    <col min="8" max="8" width="14" customWidth="1"/>
    <col min="9" max="9" width="14.28515625" bestFit="1" customWidth="1"/>
  </cols>
  <sheetData>
    <row r="2" spans="1:12" ht="15.75" x14ac:dyDescent="0.25">
      <c r="B2" s="136" t="s">
        <v>69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4" spans="1:12" ht="47.25" x14ac:dyDescent="0.25">
      <c r="A4" s="32" t="s">
        <v>70</v>
      </c>
      <c r="B4" s="33" t="s">
        <v>71</v>
      </c>
      <c r="C4" s="33" t="s">
        <v>72</v>
      </c>
      <c r="D4" s="33" t="s">
        <v>73</v>
      </c>
      <c r="E4" s="33" t="s">
        <v>74</v>
      </c>
      <c r="F4" s="34" t="s">
        <v>75</v>
      </c>
      <c r="G4" s="34" t="s">
        <v>76</v>
      </c>
      <c r="H4" s="34" t="s">
        <v>81</v>
      </c>
      <c r="I4" s="34" t="s">
        <v>77</v>
      </c>
    </row>
    <row r="5" spans="1:12" ht="15.75" x14ac:dyDescent="0.25">
      <c r="A5" s="35" t="s">
        <v>59</v>
      </c>
      <c r="B5" s="36">
        <v>2188542</v>
      </c>
      <c r="C5" s="37"/>
      <c r="D5" s="37"/>
      <c r="E5" s="37"/>
      <c r="F5" s="38"/>
      <c r="G5" s="39">
        <v>94611.839999999997</v>
      </c>
      <c r="H5" s="39">
        <v>0</v>
      </c>
      <c r="I5" s="40">
        <f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f>
        <v>2283153.84</v>
      </c>
    </row>
    <row r="6" spans="1:12" ht="15.75" x14ac:dyDescent="0.25">
      <c r="A6" s="35" t="s">
        <v>60</v>
      </c>
      <c r="B6" s="36">
        <v>584500</v>
      </c>
      <c r="C6" s="41">
        <v>68346.080000000002</v>
      </c>
      <c r="D6" s="41">
        <v>0.5</v>
      </c>
      <c r="E6" s="41">
        <v>800</v>
      </c>
      <c r="F6" s="39">
        <v>15860.96</v>
      </c>
      <c r="G6" s="39"/>
      <c r="H6" s="39">
        <v>356837.66</v>
      </c>
      <c r="I6" s="40">
        <f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f>
        <v>1026345.2</v>
      </c>
    </row>
    <row r="7" spans="1:12" ht="15.75" x14ac:dyDescent="0.25">
      <c r="A7" s="35" t="s">
        <v>78</v>
      </c>
      <c r="B7" s="41">
        <v>94000</v>
      </c>
      <c r="C7" s="37"/>
      <c r="D7" s="37"/>
      <c r="E7" s="41"/>
      <c r="F7" s="39"/>
      <c r="G7" s="39"/>
      <c r="H7" s="39">
        <v>20000</v>
      </c>
      <c r="I7" s="40">
        <f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f>
        <v>114000</v>
      </c>
    </row>
    <row r="8" spans="1:12" ht="17.25" customHeight="1" x14ac:dyDescent="0.25">
      <c r="A8" s="35" t="s">
        <v>79</v>
      </c>
      <c r="B8" s="41">
        <v>143000</v>
      </c>
      <c r="C8" s="41">
        <v>0</v>
      </c>
      <c r="D8" s="37"/>
      <c r="E8" s="41"/>
      <c r="F8" s="39">
        <v>5000</v>
      </c>
      <c r="G8" s="39"/>
      <c r="H8" s="39">
        <v>25000</v>
      </c>
      <c r="I8" s="40">
        <f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f>
        <v>173000</v>
      </c>
    </row>
    <row r="9" spans="1:12" ht="15.75" x14ac:dyDescent="0.25">
      <c r="A9" s="35" t="s">
        <v>80</v>
      </c>
      <c r="B9" s="36">
        <v>605415</v>
      </c>
      <c r="C9" s="41">
        <v>107789.37</v>
      </c>
      <c r="D9" s="41">
        <v>113.18</v>
      </c>
      <c r="E9" s="41">
        <v>15123.01</v>
      </c>
      <c r="F9" s="39">
        <v>149910.71</v>
      </c>
      <c r="G9" s="39"/>
      <c r="H9" s="39">
        <v>357387.66</v>
      </c>
      <c r="I9" s="40">
        <f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f>
        <v>1235738.93</v>
      </c>
    </row>
    <row r="10" spans="1:12" ht="15.75" x14ac:dyDescent="0.25">
      <c r="A10" s="42" t="s">
        <v>77</v>
      </c>
      <c r="B10" s="43">
        <f t="shared" ref="B10:H10" si="0">SUM(B5:B9)</f>
        <v>3615457</v>
      </c>
      <c r="C10" s="44">
        <f t="shared" si="0"/>
        <v>176135.45</v>
      </c>
      <c r="D10" s="44">
        <f t="shared" si="0"/>
        <v>113.68</v>
      </c>
      <c r="E10" s="44">
        <f t="shared" si="0"/>
        <v>15923.01</v>
      </c>
      <c r="F10" s="45">
        <f t="shared" si="0"/>
        <v>170771.66999999998</v>
      </c>
      <c r="G10" s="45">
        <f t="shared" si="0"/>
        <v>94611.839999999997</v>
      </c>
      <c r="H10" s="45">
        <f t="shared" si="0"/>
        <v>759225.32</v>
      </c>
      <c r="I10" s="40">
        <f>Table98[[#This Row],[Ndarjet Buxhetore Nr: 08/L-332]]+Table98[[#This Row],[49 - BE - Bashkimi Evropian]]+Table98[[#This Row],[Grante të mbetura]]+Table98[[#This Row],[59 - Qeveria Japoneze]]+Table98[[#This Row],[22 - Të hyrat e bartura]]+Table98[[#This Row],[Shtesa]]+Table98[[#This Row],[Tejkalimi i projeksionit THV]]</f>
        <v>4832237.97</v>
      </c>
    </row>
    <row r="15" spans="1:12" x14ac:dyDescent="0.25">
      <c r="G15" s="46"/>
    </row>
    <row r="17" spans="7:7" x14ac:dyDescent="0.25">
      <c r="G17" s="46"/>
    </row>
    <row r="18" spans="7:7" x14ac:dyDescent="0.25">
      <c r="G18" s="46"/>
    </row>
    <row r="19" spans="7:7" x14ac:dyDescent="0.25">
      <c r="G19" s="46"/>
    </row>
  </sheetData>
  <mergeCells count="1">
    <mergeCell ref="B2:L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12"/>
  <sheetViews>
    <sheetView workbookViewId="0">
      <selection activeCell="D15" sqref="D15"/>
    </sheetView>
  </sheetViews>
  <sheetFormatPr defaultRowHeight="15" x14ac:dyDescent="0.25"/>
  <cols>
    <col min="1" max="1" width="28" customWidth="1"/>
    <col min="2" max="3" width="13.85546875" customWidth="1"/>
    <col min="4" max="4" width="12.7109375" customWidth="1"/>
    <col min="5" max="5" width="14.28515625" customWidth="1"/>
    <col min="6" max="6" width="11.42578125" customWidth="1"/>
  </cols>
  <sheetData>
    <row r="1" spans="1:6" x14ac:dyDescent="0.25">
      <c r="B1" s="16" t="s">
        <v>82</v>
      </c>
    </row>
    <row r="3" spans="1:6" ht="45" x14ac:dyDescent="0.25">
      <c r="A3" s="47" t="s">
        <v>8</v>
      </c>
      <c r="B3" s="47" t="s">
        <v>83</v>
      </c>
      <c r="C3" s="47" t="s">
        <v>10</v>
      </c>
      <c r="D3" s="47" t="s">
        <v>84</v>
      </c>
      <c r="E3" s="47" t="s">
        <v>85</v>
      </c>
      <c r="F3" s="47" t="s">
        <v>86</v>
      </c>
    </row>
    <row r="4" spans="1:6" x14ac:dyDescent="0.25">
      <c r="A4" s="48" t="s">
        <v>87</v>
      </c>
      <c r="B4" s="50">
        <v>3370349.84</v>
      </c>
      <c r="C4" s="51">
        <v>2342668.89</v>
      </c>
      <c r="D4" s="52">
        <v>223617.46</v>
      </c>
      <c r="E4" s="52">
        <v>798428.27</v>
      </c>
      <c r="F4" s="52">
        <f>C4/B4*100</f>
        <v>69.508181678849112</v>
      </c>
    </row>
    <row r="5" spans="1:6" x14ac:dyDescent="0.25">
      <c r="A5" s="48" t="s">
        <v>88</v>
      </c>
      <c r="B5" s="52">
        <v>1098944.32</v>
      </c>
      <c r="C5" s="51">
        <v>324443.78999999998</v>
      </c>
      <c r="D5" s="52">
        <v>431892.55</v>
      </c>
      <c r="E5" s="52">
        <v>342580.82</v>
      </c>
      <c r="F5" s="52">
        <f t="shared" ref="F5:F11" si="0">C5/B5*100</f>
        <v>29.523223706183764</v>
      </c>
    </row>
    <row r="6" spans="1:6" ht="18.75" customHeight="1" x14ac:dyDescent="0.25">
      <c r="A6" s="48" t="s">
        <v>89</v>
      </c>
      <c r="B6" s="53">
        <v>30</v>
      </c>
      <c r="C6" s="53">
        <v>0</v>
      </c>
      <c r="D6" s="53">
        <v>0</v>
      </c>
      <c r="E6" s="53">
        <v>30</v>
      </c>
      <c r="F6" s="52">
        <f t="shared" si="0"/>
        <v>0</v>
      </c>
    </row>
    <row r="7" spans="1:6" x14ac:dyDescent="0.25">
      <c r="A7" s="48" t="s">
        <v>90</v>
      </c>
      <c r="B7" s="54">
        <v>170771.67</v>
      </c>
      <c r="C7" s="51">
        <v>63437.16</v>
      </c>
      <c r="D7" s="52">
        <v>92089.15</v>
      </c>
      <c r="E7" s="52">
        <v>15245.36</v>
      </c>
      <c r="F7" s="52">
        <f>C7/B7*100</f>
        <v>37.147355881686934</v>
      </c>
    </row>
    <row r="8" spans="1:6" x14ac:dyDescent="0.25">
      <c r="A8" s="48" t="s">
        <v>91</v>
      </c>
      <c r="B8" s="55">
        <v>176135.45</v>
      </c>
      <c r="C8" s="51">
        <v>163598.98000000001</v>
      </c>
      <c r="D8" s="52">
        <v>4395</v>
      </c>
      <c r="E8" s="52">
        <v>5273.63</v>
      </c>
      <c r="F8" s="52">
        <f>C8/B8*100</f>
        <v>92.882483338816797</v>
      </c>
    </row>
    <row r="9" spans="1:6" x14ac:dyDescent="0.25">
      <c r="A9" s="48" t="s">
        <v>92</v>
      </c>
      <c r="B9" s="56">
        <v>15923.01</v>
      </c>
      <c r="C9" s="51">
        <v>8775.9500000000007</v>
      </c>
      <c r="D9" s="57">
        <v>0</v>
      </c>
      <c r="E9" s="52">
        <v>7147.06</v>
      </c>
      <c r="F9" s="52">
        <f>C9/B9*100</f>
        <v>55.114893478054718</v>
      </c>
    </row>
    <row r="10" spans="1:6" x14ac:dyDescent="0.25">
      <c r="A10" s="48" t="s">
        <v>93</v>
      </c>
      <c r="B10" s="53">
        <v>0.26</v>
      </c>
      <c r="C10" s="53">
        <v>0</v>
      </c>
      <c r="D10" s="53">
        <v>0</v>
      </c>
      <c r="E10" s="53">
        <v>0.26</v>
      </c>
      <c r="F10" s="52">
        <f t="shared" si="0"/>
        <v>0</v>
      </c>
    </row>
    <row r="11" spans="1:6" x14ac:dyDescent="0.25">
      <c r="A11" s="48" t="s">
        <v>94</v>
      </c>
      <c r="B11" s="53">
        <v>83.42</v>
      </c>
      <c r="C11" s="53">
        <v>0</v>
      </c>
      <c r="D11" s="53">
        <v>0</v>
      </c>
      <c r="E11" s="53">
        <v>83.42</v>
      </c>
      <c r="F11" s="52">
        <f t="shared" si="0"/>
        <v>0</v>
      </c>
    </row>
    <row r="12" spans="1:6" x14ac:dyDescent="0.25">
      <c r="A12" s="48" t="s">
        <v>95</v>
      </c>
      <c r="B12" s="49">
        <f>SUM(B4:B11)</f>
        <v>4832237.97</v>
      </c>
      <c r="C12" s="49">
        <f>SUM(C4:C11)</f>
        <v>2902924.7700000005</v>
      </c>
      <c r="D12" s="49">
        <f t="shared" ref="D12:E12" si="1">SUM(D4:D11)</f>
        <v>751994.16</v>
      </c>
      <c r="E12" s="49">
        <f t="shared" si="1"/>
        <v>1168788.82</v>
      </c>
      <c r="F12" s="49">
        <f>C12/B12*100</f>
        <v>60.074126895700061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16"/>
  <sheetViews>
    <sheetView workbookViewId="0">
      <selection activeCell="F23" sqref="F23"/>
    </sheetView>
  </sheetViews>
  <sheetFormatPr defaultRowHeight="15" x14ac:dyDescent="0.25"/>
  <cols>
    <col min="2" max="2" width="50.140625" customWidth="1"/>
    <col min="3" max="3" width="17.28515625" customWidth="1"/>
    <col min="4" max="4" width="12.85546875" customWidth="1"/>
    <col min="5" max="5" width="12.7109375" customWidth="1"/>
  </cols>
  <sheetData>
    <row r="1" spans="1:6" ht="15.75" x14ac:dyDescent="0.25">
      <c r="C1" s="58" t="s">
        <v>96</v>
      </c>
    </row>
    <row r="3" spans="1:6" ht="45" x14ac:dyDescent="0.25">
      <c r="A3" s="60" t="s">
        <v>97</v>
      </c>
      <c r="B3" s="60" t="s">
        <v>8</v>
      </c>
      <c r="C3" s="61" t="s">
        <v>113</v>
      </c>
      <c r="D3" s="61" t="s">
        <v>98</v>
      </c>
      <c r="E3" s="61" t="s">
        <v>112</v>
      </c>
      <c r="F3" s="61" t="s">
        <v>99</v>
      </c>
    </row>
    <row r="4" spans="1:6" x14ac:dyDescent="0.25">
      <c r="A4" s="62">
        <v>1</v>
      </c>
      <c r="B4" s="60" t="s">
        <v>59</v>
      </c>
      <c r="C4" s="61"/>
      <c r="D4" s="61"/>
      <c r="E4" s="61"/>
      <c r="F4" s="60"/>
    </row>
    <row r="5" spans="1:6" x14ac:dyDescent="0.25">
      <c r="A5" s="62">
        <v>11111</v>
      </c>
      <c r="B5" s="60" t="s">
        <v>100</v>
      </c>
      <c r="C5" s="63">
        <v>1365072.32</v>
      </c>
      <c r="D5" s="63">
        <v>1199676.73</v>
      </c>
      <c r="E5" s="63">
        <f>C5-D5</f>
        <v>165395.59000000008</v>
      </c>
      <c r="F5" s="65">
        <f>C5/D5*100-100</f>
        <v>13.786679849995934</v>
      </c>
    </row>
    <row r="6" spans="1:6" x14ac:dyDescent="0.25">
      <c r="A6" s="62">
        <v>11121</v>
      </c>
      <c r="B6" s="60" t="s">
        <v>101</v>
      </c>
      <c r="C6" s="63">
        <v>91391.32</v>
      </c>
      <c r="D6" s="63">
        <v>84164.38</v>
      </c>
      <c r="E6" s="63">
        <f t="shared" ref="E6:E16" si="0">C6-D6</f>
        <v>7226.9400000000023</v>
      </c>
      <c r="F6" s="65">
        <f t="shared" ref="F6:F16" si="1">C6/D6*100-100</f>
        <v>8.58669665243184</v>
      </c>
    </row>
    <row r="7" spans="1:6" x14ac:dyDescent="0.25">
      <c r="A7" s="62">
        <v>11131</v>
      </c>
      <c r="B7" s="60" t="s">
        <v>102</v>
      </c>
      <c r="C7" s="63">
        <v>81762.17</v>
      </c>
      <c r="D7" s="63">
        <v>71369.539999999994</v>
      </c>
      <c r="E7" s="63">
        <f t="shared" si="0"/>
        <v>10392.630000000005</v>
      </c>
      <c r="F7" s="65">
        <f t="shared" si="1"/>
        <v>14.561716384889138</v>
      </c>
    </row>
    <row r="8" spans="1:6" x14ac:dyDescent="0.25">
      <c r="A8" s="62">
        <v>11211</v>
      </c>
      <c r="B8" s="60" t="s">
        <v>105</v>
      </c>
      <c r="C8" s="63">
        <v>65868.240000000005</v>
      </c>
      <c r="D8" s="63">
        <v>53584.29</v>
      </c>
      <c r="E8" s="63">
        <f t="shared" si="0"/>
        <v>12283.950000000004</v>
      </c>
      <c r="F8" s="65">
        <f t="shared" si="1"/>
        <v>22.92453627733056</v>
      </c>
    </row>
    <row r="9" spans="1:6" x14ac:dyDescent="0.25">
      <c r="A9" s="62">
        <v>11311</v>
      </c>
      <c r="B9" s="60" t="s">
        <v>106</v>
      </c>
      <c r="C9" s="63">
        <v>81762.17</v>
      </c>
      <c r="D9" s="63">
        <v>71369.539999999994</v>
      </c>
      <c r="E9" s="63">
        <f t="shared" si="0"/>
        <v>10392.630000000005</v>
      </c>
      <c r="F9" s="65">
        <f t="shared" si="1"/>
        <v>14.561716384889138</v>
      </c>
    </row>
    <row r="10" spans="1:6" x14ac:dyDescent="0.25">
      <c r="A10" s="62">
        <v>11411</v>
      </c>
      <c r="B10" s="60" t="s">
        <v>107</v>
      </c>
      <c r="C10" s="63">
        <v>17439.150000000001</v>
      </c>
      <c r="D10" s="63">
        <v>16882.25</v>
      </c>
      <c r="E10" s="63">
        <f t="shared" si="0"/>
        <v>556.90000000000146</v>
      </c>
      <c r="F10" s="65">
        <f t="shared" si="1"/>
        <v>3.2987309156066402</v>
      </c>
    </row>
    <row r="11" spans="1:6" x14ac:dyDescent="0.25">
      <c r="A11" s="62">
        <v>11416</v>
      </c>
      <c r="B11" s="60" t="s">
        <v>110</v>
      </c>
      <c r="C11" s="63">
        <v>1492.99</v>
      </c>
      <c r="D11" s="63">
        <v>0</v>
      </c>
      <c r="E11" s="63">
        <f t="shared" si="0"/>
        <v>1492.99</v>
      </c>
      <c r="F11" s="65" t="e">
        <f t="shared" si="1"/>
        <v>#DIV/0!</v>
      </c>
    </row>
    <row r="12" spans="1:6" x14ac:dyDescent="0.25">
      <c r="A12" s="62">
        <v>11151</v>
      </c>
      <c r="B12" s="60" t="s">
        <v>103</v>
      </c>
      <c r="C12" s="63">
        <v>3007.43</v>
      </c>
      <c r="D12" s="63">
        <v>2521.69</v>
      </c>
      <c r="E12" s="63">
        <f t="shared" si="0"/>
        <v>485.73999999999978</v>
      </c>
      <c r="F12" s="65">
        <f t="shared" si="1"/>
        <v>19.262478734499467</v>
      </c>
    </row>
    <row r="13" spans="1:6" x14ac:dyDescent="0.25">
      <c r="A13" s="62">
        <v>11152</v>
      </c>
      <c r="B13" s="60" t="s">
        <v>104</v>
      </c>
      <c r="C13" s="63">
        <v>1167.23</v>
      </c>
      <c r="D13" s="63">
        <v>1088.31</v>
      </c>
      <c r="E13" s="63">
        <f t="shared" si="0"/>
        <v>78.920000000000073</v>
      </c>
      <c r="F13" s="65">
        <f t="shared" si="1"/>
        <v>7.2516102948608534</v>
      </c>
    </row>
    <row r="14" spans="1:6" ht="30" x14ac:dyDescent="0.25">
      <c r="A14" s="62">
        <v>11431</v>
      </c>
      <c r="B14" s="64" t="s">
        <v>111</v>
      </c>
      <c r="C14" s="63">
        <v>23322.02</v>
      </c>
      <c r="D14" s="63">
        <v>13997.7</v>
      </c>
      <c r="E14" s="63">
        <f t="shared" si="0"/>
        <v>9324.32</v>
      </c>
      <c r="F14" s="65">
        <f t="shared" si="1"/>
        <v>66.613229316244798</v>
      </c>
    </row>
    <row r="15" spans="1:6" x14ac:dyDescent="0.25">
      <c r="A15" s="62">
        <v>11900</v>
      </c>
      <c r="B15" s="60" t="s">
        <v>108</v>
      </c>
      <c r="C15" s="63">
        <v>0</v>
      </c>
      <c r="D15" s="63">
        <v>114885.08</v>
      </c>
      <c r="E15" s="63">
        <f t="shared" si="0"/>
        <v>-114885.08</v>
      </c>
      <c r="F15" s="65">
        <f t="shared" si="1"/>
        <v>-100</v>
      </c>
    </row>
    <row r="16" spans="1:6" x14ac:dyDescent="0.25">
      <c r="A16" s="60"/>
      <c r="B16" s="60" t="s">
        <v>109</v>
      </c>
      <c r="C16" s="63">
        <f>SUM(C5:C15)</f>
        <v>1732285.0399999998</v>
      </c>
      <c r="D16" s="63">
        <f>SUM(D5:D15)</f>
        <v>1629539.51</v>
      </c>
      <c r="E16" s="63">
        <f t="shared" si="0"/>
        <v>102745.5299999998</v>
      </c>
      <c r="F16" s="65">
        <f t="shared" si="1"/>
        <v>6.3051880221056962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51"/>
  <sheetViews>
    <sheetView workbookViewId="0">
      <selection activeCell="I21" sqref="I21"/>
    </sheetView>
  </sheetViews>
  <sheetFormatPr defaultRowHeight="15" x14ac:dyDescent="0.25"/>
  <cols>
    <col min="2" max="2" width="53" customWidth="1"/>
    <col min="3" max="3" width="12.5703125" style="68" customWidth="1"/>
    <col min="4" max="4" width="11.28515625" customWidth="1"/>
    <col min="5" max="5" width="11" customWidth="1"/>
    <col min="9" max="9" width="15.7109375" bestFit="1" customWidth="1"/>
  </cols>
  <sheetData>
    <row r="1" spans="1:6" ht="15.75" x14ac:dyDescent="0.25">
      <c r="B1" s="58" t="s">
        <v>114</v>
      </c>
    </row>
    <row r="3" spans="1:6" ht="60" x14ac:dyDescent="0.25">
      <c r="A3" s="59">
        <v>2</v>
      </c>
      <c r="B3" s="66" t="s">
        <v>115</v>
      </c>
      <c r="C3" s="69" t="s">
        <v>113</v>
      </c>
      <c r="D3" s="24" t="s">
        <v>98</v>
      </c>
      <c r="E3" s="24" t="s">
        <v>112</v>
      </c>
      <c r="F3" s="24" t="s">
        <v>99</v>
      </c>
    </row>
    <row r="4" spans="1:6" ht="30" x14ac:dyDescent="0.25">
      <c r="A4" s="26">
        <v>13130</v>
      </c>
      <c r="B4" s="66" t="s">
        <v>116</v>
      </c>
      <c r="C4" s="70">
        <v>20132.150000000001</v>
      </c>
      <c r="D4" s="27">
        <v>17814.5</v>
      </c>
      <c r="E4" s="27">
        <f>C4-D4</f>
        <v>2317.6500000000015</v>
      </c>
      <c r="F4" s="67">
        <f>C4/D4*100-100</f>
        <v>13.009907659490878</v>
      </c>
    </row>
    <row r="5" spans="1:6" x14ac:dyDescent="0.25">
      <c r="A5" s="26">
        <v>13140</v>
      </c>
      <c r="B5" s="66" t="s">
        <v>117</v>
      </c>
      <c r="C5" s="70">
        <v>346</v>
      </c>
      <c r="D5" s="25">
        <v>948</v>
      </c>
      <c r="E5" s="27">
        <f t="shared" ref="E5:E51" si="0">C5-D5</f>
        <v>-602</v>
      </c>
      <c r="F5" s="67">
        <f t="shared" ref="F5:F51" si="1">C5/D5*100-100</f>
        <v>-63.502109704641349</v>
      </c>
    </row>
    <row r="6" spans="1:6" x14ac:dyDescent="0.25">
      <c r="A6" s="26">
        <v>13141</v>
      </c>
      <c r="B6" s="59" t="s">
        <v>118</v>
      </c>
      <c r="C6" s="70">
        <v>1436.4</v>
      </c>
      <c r="D6" s="27">
        <v>1098.4000000000001</v>
      </c>
      <c r="E6" s="27">
        <f t="shared" si="0"/>
        <v>338</v>
      </c>
      <c r="F6" s="67">
        <f t="shared" si="1"/>
        <v>30.772032046613248</v>
      </c>
    </row>
    <row r="7" spans="1:6" x14ac:dyDescent="0.25">
      <c r="A7" s="26">
        <v>13142</v>
      </c>
      <c r="B7" s="59" t="s">
        <v>119</v>
      </c>
      <c r="C7" s="70">
        <v>5855.4</v>
      </c>
      <c r="D7" s="25">
        <v>530</v>
      </c>
      <c r="E7" s="27">
        <f t="shared" si="0"/>
        <v>5325.4</v>
      </c>
      <c r="F7" s="67">
        <f t="shared" si="1"/>
        <v>1004.7924528301885</v>
      </c>
    </row>
    <row r="8" spans="1:6" x14ac:dyDescent="0.25">
      <c r="A8" s="26">
        <v>13143</v>
      </c>
      <c r="B8" s="59" t="s">
        <v>120</v>
      </c>
      <c r="C8" s="70">
        <v>0</v>
      </c>
      <c r="D8" s="25">
        <v>0</v>
      </c>
      <c r="E8" s="27">
        <f t="shared" si="0"/>
        <v>0</v>
      </c>
      <c r="F8" s="67" t="e">
        <f t="shared" si="1"/>
        <v>#DIV/0!</v>
      </c>
    </row>
    <row r="9" spans="1:6" x14ac:dyDescent="0.25">
      <c r="A9" s="26">
        <v>13310</v>
      </c>
      <c r="B9" s="59" t="s">
        <v>121</v>
      </c>
      <c r="C9" s="70">
        <v>1653</v>
      </c>
      <c r="D9" s="27">
        <v>1995.3</v>
      </c>
      <c r="E9" s="27">
        <f t="shared" si="0"/>
        <v>-342.29999999999995</v>
      </c>
      <c r="F9" s="67">
        <f t="shared" si="1"/>
        <v>-17.155314990227026</v>
      </c>
    </row>
    <row r="10" spans="1:6" x14ac:dyDescent="0.25">
      <c r="A10" s="26">
        <v>13320</v>
      </c>
      <c r="B10" s="59" t="s">
        <v>122</v>
      </c>
      <c r="C10" s="70">
        <v>7824.59</v>
      </c>
      <c r="D10" s="27">
        <v>9274.73</v>
      </c>
      <c r="E10" s="27">
        <f t="shared" si="0"/>
        <v>-1450.1399999999994</v>
      </c>
      <c r="F10" s="67">
        <f t="shared" si="1"/>
        <v>-15.635387768700539</v>
      </c>
    </row>
    <row r="11" spans="1:6" x14ac:dyDescent="0.25">
      <c r="A11" s="26">
        <v>13330</v>
      </c>
      <c r="B11" s="59" t="s">
        <v>123</v>
      </c>
      <c r="C11" s="70">
        <v>1946.5</v>
      </c>
      <c r="D11" s="25">
        <v>658.99</v>
      </c>
      <c r="E11" s="27">
        <f t="shared" si="0"/>
        <v>1287.51</v>
      </c>
      <c r="F11" s="67">
        <f t="shared" si="1"/>
        <v>195.37625760633699</v>
      </c>
    </row>
    <row r="12" spans="1:6" x14ac:dyDescent="0.25">
      <c r="A12" s="26">
        <v>13410</v>
      </c>
      <c r="B12" s="59" t="s">
        <v>124</v>
      </c>
      <c r="C12" s="70">
        <v>6790</v>
      </c>
      <c r="D12" s="27">
        <v>4000</v>
      </c>
      <c r="E12" s="27">
        <f t="shared" si="0"/>
        <v>2790</v>
      </c>
      <c r="F12" s="67">
        <f t="shared" si="1"/>
        <v>69.75</v>
      </c>
    </row>
    <row r="13" spans="1:6" x14ac:dyDescent="0.25">
      <c r="A13" s="26">
        <v>13430</v>
      </c>
      <c r="B13" s="59" t="s">
        <v>125</v>
      </c>
      <c r="C13" s="70">
        <v>57718.34</v>
      </c>
      <c r="D13" s="27">
        <v>16173.88</v>
      </c>
      <c r="E13" s="27">
        <f t="shared" si="0"/>
        <v>41544.46</v>
      </c>
      <c r="F13" s="67">
        <f t="shared" si="1"/>
        <v>256.8614333728209</v>
      </c>
    </row>
    <row r="14" spans="1:6" x14ac:dyDescent="0.25">
      <c r="A14" s="26">
        <v>13440</v>
      </c>
      <c r="B14" s="66" t="s">
        <v>126</v>
      </c>
      <c r="C14" s="70">
        <v>23967.56</v>
      </c>
      <c r="D14" s="27">
        <v>4943.08</v>
      </c>
      <c r="E14" s="27">
        <f t="shared" si="0"/>
        <v>19024.480000000003</v>
      </c>
      <c r="F14" s="67">
        <f t="shared" si="1"/>
        <v>384.87097113540551</v>
      </c>
    </row>
    <row r="15" spans="1:6" ht="30" x14ac:dyDescent="0.25">
      <c r="A15" s="26">
        <v>13445</v>
      </c>
      <c r="B15" s="66" t="s">
        <v>127</v>
      </c>
      <c r="C15" s="70">
        <v>250</v>
      </c>
      <c r="D15" s="25">
        <v>285.10000000000002</v>
      </c>
      <c r="E15" s="27">
        <f t="shared" si="0"/>
        <v>-35.100000000000023</v>
      </c>
      <c r="F15" s="67">
        <f t="shared" si="1"/>
        <v>-12.31146965976852</v>
      </c>
    </row>
    <row r="16" spans="1:6" x14ac:dyDescent="0.25">
      <c r="A16" s="26">
        <v>13450</v>
      </c>
      <c r="B16" s="66" t="s">
        <v>128</v>
      </c>
      <c r="C16" s="70">
        <v>90.95</v>
      </c>
      <c r="D16" s="25">
        <v>300</v>
      </c>
      <c r="E16" s="27">
        <f t="shared" si="0"/>
        <v>-209.05</v>
      </c>
      <c r="F16" s="67">
        <f t="shared" si="1"/>
        <v>-69.683333333333337</v>
      </c>
    </row>
    <row r="17" spans="1:6" x14ac:dyDescent="0.25">
      <c r="A17" s="26">
        <v>13460</v>
      </c>
      <c r="B17" s="59" t="s">
        <v>129</v>
      </c>
      <c r="C17" s="70">
        <v>16291.49</v>
      </c>
      <c r="D17" s="27">
        <v>19856.79</v>
      </c>
      <c r="E17" s="27">
        <f t="shared" si="0"/>
        <v>-3565.3000000000011</v>
      </c>
      <c r="F17" s="67">
        <f t="shared" si="1"/>
        <v>-17.955067259108858</v>
      </c>
    </row>
    <row r="18" spans="1:6" x14ac:dyDescent="0.25">
      <c r="A18" s="26">
        <v>13470</v>
      </c>
      <c r="B18" s="59" t="s">
        <v>130</v>
      </c>
      <c r="C18" s="70">
        <v>12070.14</v>
      </c>
      <c r="D18" s="27">
        <v>7384.64</v>
      </c>
      <c r="E18" s="27">
        <f t="shared" si="0"/>
        <v>4685.4999999999991</v>
      </c>
      <c r="F18" s="67">
        <f t="shared" si="1"/>
        <v>63.449267669107741</v>
      </c>
    </row>
    <row r="19" spans="1:6" x14ac:dyDescent="0.25">
      <c r="A19" s="26">
        <v>13480</v>
      </c>
      <c r="B19" s="59" t="s">
        <v>131</v>
      </c>
      <c r="C19" s="70">
        <v>2400.4499999999998</v>
      </c>
      <c r="D19" s="27">
        <v>2700.45</v>
      </c>
      <c r="E19" s="27">
        <f t="shared" si="0"/>
        <v>-300</v>
      </c>
      <c r="F19" s="67">
        <f t="shared" si="1"/>
        <v>-11.109259567849804</v>
      </c>
    </row>
    <row r="20" spans="1:6" x14ac:dyDescent="0.25">
      <c r="A20" s="26">
        <v>13501</v>
      </c>
      <c r="B20" s="59" t="s">
        <v>132</v>
      </c>
      <c r="C20" s="70">
        <v>2394</v>
      </c>
      <c r="D20" s="25">
        <v>0</v>
      </c>
      <c r="E20" s="27">
        <f t="shared" si="0"/>
        <v>2394</v>
      </c>
      <c r="F20" s="67" t="e">
        <f t="shared" si="1"/>
        <v>#DIV/0!</v>
      </c>
    </row>
    <row r="21" spans="1:6" x14ac:dyDescent="0.25">
      <c r="A21" s="26">
        <v>13503</v>
      </c>
      <c r="B21" s="59" t="s">
        <v>133</v>
      </c>
      <c r="C21" s="70">
        <v>17362.3</v>
      </c>
      <c r="D21" s="27">
        <v>1753</v>
      </c>
      <c r="E21" s="27">
        <f t="shared" si="0"/>
        <v>15609.3</v>
      </c>
      <c r="F21" s="67">
        <f t="shared" si="1"/>
        <v>890.43354249857384</v>
      </c>
    </row>
    <row r="22" spans="1:6" x14ac:dyDescent="0.25">
      <c r="A22" s="26">
        <v>13504</v>
      </c>
      <c r="B22" s="59" t="s">
        <v>160</v>
      </c>
      <c r="C22" s="70">
        <v>1933</v>
      </c>
      <c r="D22" s="27">
        <v>0</v>
      </c>
      <c r="E22" s="27">
        <f t="shared" si="0"/>
        <v>1933</v>
      </c>
      <c r="F22" s="67" t="e">
        <f t="shared" si="1"/>
        <v>#DIV/0!</v>
      </c>
    </row>
    <row r="23" spans="1:6" x14ac:dyDescent="0.25">
      <c r="A23" s="26">
        <v>13505</v>
      </c>
      <c r="B23" s="59" t="s">
        <v>134</v>
      </c>
      <c r="C23" s="70">
        <v>0</v>
      </c>
      <c r="D23" s="27">
        <v>5515</v>
      </c>
      <c r="E23" s="27">
        <f t="shared" si="0"/>
        <v>-5515</v>
      </c>
      <c r="F23" s="67">
        <f t="shared" si="1"/>
        <v>-100</v>
      </c>
    </row>
    <row r="24" spans="1:6" x14ac:dyDescent="0.25">
      <c r="A24" s="26">
        <v>13509</v>
      </c>
      <c r="B24" s="59" t="s">
        <v>135</v>
      </c>
      <c r="C24" s="70">
        <v>2176</v>
      </c>
      <c r="D24" s="27">
        <v>6614</v>
      </c>
      <c r="E24" s="27">
        <f t="shared" si="0"/>
        <v>-4438</v>
      </c>
      <c r="F24" s="67">
        <f t="shared" si="1"/>
        <v>-67.100090716661626</v>
      </c>
    </row>
    <row r="25" spans="1:6" x14ac:dyDescent="0.25">
      <c r="A25" s="26">
        <v>13610</v>
      </c>
      <c r="B25" s="59" t="s">
        <v>136</v>
      </c>
      <c r="C25" s="70">
        <v>14410.95</v>
      </c>
      <c r="D25" s="27">
        <v>21527.22</v>
      </c>
      <c r="E25" s="27">
        <f t="shared" si="0"/>
        <v>-7116.27</v>
      </c>
      <c r="F25" s="67">
        <f t="shared" si="1"/>
        <v>-33.057078433722523</v>
      </c>
    </row>
    <row r="26" spans="1:6" x14ac:dyDescent="0.25">
      <c r="A26" s="26">
        <v>13620</v>
      </c>
      <c r="B26" s="59" t="s">
        <v>137</v>
      </c>
      <c r="C26" s="70">
        <v>22088.78</v>
      </c>
      <c r="D26" s="27">
        <v>17367.29</v>
      </c>
      <c r="E26" s="27">
        <f t="shared" si="0"/>
        <v>4721.489999999998</v>
      </c>
      <c r="F26" s="67">
        <f t="shared" si="1"/>
        <v>27.186106755861147</v>
      </c>
    </row>
    <row r="27" spans="1:6" x14ac:dyDescent="0.25">
      <c r="A27" s="26">
        <v>13630</v>
      </c>
      <c r="B27" s="59" t="s">
        <v>138</v>
      </c>
      <c r="C27" s="70">
        <v>9594.9</v>
      </c>
      <c r="D27" s="27">
        <v>19556.28</v>
      </c>
      <c r="E27" s="27">
        <f t="shared" si="0"/>
        <v>-9961.3799999999992</v>
      </c>
      <c r="F27" s="67">
        <f t="shared" si="1"/>
        <v>-50.936988016125767</v>
      </c>
    </row>
    <row r="28" spans="1:6" x14ac:dyDescent="0.25">
      <c r="A28" s="26">
        <v>13640</v>
      </c>
      <c r="B28" s="59" t="s">
        <v>139</v>
      </c>
      <c r="C28" s="70">
        <v>6596.59</v>
      </c>
      <c r="D28" s="27">
        <v>6956.2</v>
      </c>
      <c r="E28" s="27">
        <f t="shared" si="0"/>
        <v>-359.60999999999967</v>
      </c>
      <c r="F28" s="67">
        <f t="shared" si="1"/>
        <v>-5.1696328455191036</v>
      </c>
    </row>
    <row r="29" spans="1:6" x14ac:dyDescent="0.25">
      <c r="A29" s="26">
        <v>13650</v>
      </c>
      <c r="B29" s="59" t="s">
        <v>140</v>
      </c>
      <c r="C29" s="70">
        <v>996</v>
      </c>
      <c r="D29" s="25">
        <v>0</v>
      </c>
      <c r="E29" s="27">
        <f t="shared" si="0"/>
        <v>996</v>
      </c>
      <c r="F29" s="67" t="e">
        <f t="shared" si="1"/>
        <v>#DIV/0!</v>
      </c>
    </row>
    <row r="30" spans="1:6" x14ac:dyDescent="0.25">
      <c r="A30" s="26">
        <v>13660</v>
      </c>
      <c r="B30" s="59" t="s">
        <v>141</v>
      </c>
      <c r="C30" s="70">
        <v>0</v>
      </c>
      <c r="D30" s="25">
        <v>120</v>
      </c>
      <c r="E30" s="27">
        <f t="shared" si="0"/>
        <v>-120</v>
      </c>
      <c r="F30" s="67">
        <f t="shared" si="1"/>
        <v>-100</v>
      </c>
    </row>
    <row r="31" spans="1:6" x14ac:dyDescent="0.25">
      <c r="A31" s="26">
        <v>13760</v>
      </c>
      <c r="B31" s="59" t="s">
        <v>162</v>
      </c>
      <c r="C31" s="70">
        <v>2938</v>
      </c>
      <c r="D31" s="25">
        <v>0</v>
      </c>
      <c r="E31" s="27">
        <f t="shared" si="0"/>
        <v>2938</v>
      </c>
      <c r="F31" s="67" t="e">
        <f t="shared" si="1"/>
        <v>#DIV/0!</v>
      </c>
    </row>
    <row r="32" spans="1:6" x14ac:dyDescent="0.25">
      <c r="A32" s="26">
        <v>13780</v>
      </c>
      <c r="B32" s="59" t="s">
        <v>142</v>
      </c>
      <c r="C32" s="70">
        <v>17268.28</v>
      </c>
      <c r="D32" s="27">
        <v>19369.29</v>
      </c>
      <c r="E32" s="27">
        <f t="shared" si="0"/>
        <v>-2101.010000000002</v>
      </c>
      <c r="F32" s="67">
        <f t="shared" si="1"/>
        <v>-10.84711933168434</v>
      </c>
    </row>
    <row r="33" spans="1:9" x14ac:dyDescent="0.25">
      <c r="A33" s="26">
        <v>13810</v>
      </c>
      <c r="B33" s="59" t="s">
        <v>143</v>
      </c>
      <c r="C33" s="70">
        <v>0</v>
      </c>
      <c r="D33" s="27">
        <v>1000</v>
      </c>
      <c r="E33" s="27">
        <f t="shared" si="0"/>
        <v>-1000</v>
      </c>
      <c r="F33" s="67">
        <f t="shared" si="1"/>
        <v>-100</v>
      </c>
    </row>
    <row r="34" spans="1:9" x14ac:dyDescent="0.25">
      <c r="A34" s="26">
        <v>13950</v>
      </c>
      <c r="B34" s="59" t="s">
        <v>144</v>
      </c>
      <c r="C34" s="70">
        <v>1169</v>
      </c>
      <c r="D34" s="25">
        <v>760</v>
      </c>
      <c r="E34" s="27">
        <f t="shared" si="0"/>
        <v>409</v>
      </c>
      <c r="F34" s="67">
        <f t="shared" si="1"/>
        <v>53.81578947368422</v>
      </c>
    </row>
    <row r="35" spans="1:9" x14ac:dyDescent="0.25">
      <c r="A35" s="26">
        <v>13951</v>
      </c>
      <c r="B35" s="59" t="s">
        <v>145</v>
      </c>
      <c r="C35" s="70">
        <v>4002.71</v>
      </c>
      <c r="D35" s="27">
        <v>2433.67</v>
      </c>
      <c r="E35" s="27">
        <f t="shared" si="0"/>
        <v>1569.04</v>
      </c>
      <c r="F35" s="67">
        <f t="shared" si="1"/>
        <v>64.472175767462318</v>
      </c>
    </row>
    <row r="36" spans="1:9" x14ac:dyDescent="0.25">
      <c r="A36" s="26">
        <v>14010</v>
      </c>
      <c r="B36" s="59" t="s">
        <v>146</v>
      </c>
      <c r="C36" s="70">
        <v>8330.59</v>
      </c>
      <c r="D36" s="27">
        <v>5790.48</v>
      </c>
      <c r="E36" s="27">
        <f t="shared" si="0"/>
        <v>2540.1100000000006</v>
      </c>
      <c r="F36" s="67">
        <f t="shared" si="1"/>
        <v>43.867002390130011</v>
      </c>
      <c r="I36" s="46"/>
    </row>
    <row r="37" spans="1:9" x14ac:dyDescent="0.25">
      <c r="A37" s="26">
        <v>14022</v>
      </c>
      <c r="B37" s="59" t="s">
        <v>147</v>
      </c>
      <c r="C37" s="70">
        <v>5026</v>
      </c>
      <c r="D37" s="27">
        <v>6131.2</v>
      </c>
      <c r="E37" s="27">
        <f t="shared" si="0"/>
        <v>-1105.1999999999998</v>
      </c>
      <c r="F37" s="67">
        <f t="shared" si="1"/>
        <v>-18.02583507306889</v>
      </c>
    </row>
    <row r="38" spans="1:9" x14ac:dyDescent="0.25">
      <c r="A38" s="26">
        <v>14023</v>
      </c>
      <c r="B38" s="59" t="s">
        <v>148</v>
      </c>
      <c r="C38" s="70">
        <v>20577.32</v>
      </c>
      <c r="D38" s="27">
        <v>15655.35</v>
      </c>
      <c r="E38" s="27">
        <f t="shared" si="0"/>
        <v>4921.9699999999993</v>
      </c>
      <c r="F38" s="67">
        <f t="shared" si="1"/>
        <v>31.439539837819012</v>
      </c>
    </row>
    <row r="39" spans="1:9" x14ac:dyDescent="0.25">
      <c r="A39" s="26">
        <v>14024</v>
      </c>
      <c r="B39" s="59" t="s">
        <v>149</v>
      </c>
      <c r="C39" s="70">
        <v>3620</v>
      </c>
      <c r="D39" s="27">
        <v>3077</v>
      </c>
      <c r="E39" s="27">
        <f t="shared" si="0"/>
        <v>543</v>
      </c>
      <c r="F39" s="67">
        <f t="shared" si="1"/>
        <v>17.64705882352942</v>
      </c>
    </row>
    <row r="40" spans="1:9" x14ac:dyDescent="0.25">
      <c r="A40" s="26">
        <v>14030</v>
      </c>
      <c r="B40" s="59" t="s">
        <v>161</v>
      </c>
      <c r="C40" s="70">
        <v>5950.57</v>
      </c>
      <c r="D40" s="27">
        <v>0</v>
      </c>
      <c r="E40" s="27">
        <f t="shared" si="0"/>
        <v>5950.57</v>
      </c>
      <c r="F40" s="67" t="e">
        <f t="shared" si="1"/>
        <v>#DIV/0!</v>
      </c>
    </row>
    <row r="41" spans="1:9" x14ac:dyDescent="0.25">
      <c r="A41" s="26">
        <v>14032</v>
      </c>
      <c r="B41" s="59" t="s">
        <v>150</v>
      </c>
      <c r="C41" s="70">
        <v>76777</v>
      </c>
      <c r="D41" s="27">
        <v>65094.81</v>
      </c>
      <c r="E41" s="27">
        <f t="shared" si="0"/>
        <v>11682.190000000002</v>
      </c>
      <c r="F41" s="67">
        <f t="shared" si="1"/>
        <v>17.946423071209523</v>
      </c>
    </row>
    <row r="42" spans="1:9" x14ac:dyDescent="0.25">
      <c r="A42" s="26">
        <v>14050</v>
      </c>
      <c r="B42" s="59" t="s">
        <v>151</v>
      </c>
      <c r="C42" s="70">
        <v>0</v>
      </c>
      <c r="D42" s="27">
        <v>3200</v>
      </c>
      <c r="E42" s="27">
        <f t="shared" si="0"/>
        <v>-3200</v>
      </c>
      <c r="F42" s="67">
        <f t="shared" si="1"/>
        <v>-100</v>
      </c>
    </row>
    <row r="43" spans="1:9" x14ac:dyDescent="0.25">
      <c r="A43" s="26">
        <v>14130</v>
      </c>
      <c r="B43" s="59" t="s">
        <v>152</v>
      </c>
      <c r="C43" s="70">
        <v>0</v>
      </c>
      <c r="D43" s="25">
        <v>52.41</v>
      </c>
      <c r="E43" s="27">
        <f t="shared" si="0"/>
        <v>-52.41</v>
      </c>
      <c r="F43" s="67">
        <f t="shared" si="1"/>
        <v>-100</v>
      </c>
    </row>
    <row r="44" spans="1:9" x14ac:dyDescent="0.25">
      <c r="A44" s="26">
        <v>14140</v>
      </c>
      <c r="B44" s="59" t="s">
        <v>153</v>
      </c>
      <c r="C44" s="70">
        <v>0</v>
      </c>
      <c r="D44" s="25">
        <v>0</v>
      </c>
      <c r="E44" s="27">
        <f t="shared" si="0"/>
        <v>0</v>
      </c>
      <c r="F44" s="67" t="e">
        <f t="shared" si="1"/>
        <v>#DIV/0!</v>
      </c>
    </row>
    <row r="45" spans="1:9" x14ac:dyDescent="0.25">
      <c r="A45" s="26">
        <v>14160</v>
      </c>
      <c r="B45" s="59" t="s">
        <v>154</v>
      </c>
      <c r="C45" s="70">
        <v>0</v>
      </c>
      <c r="D45" s="25">
        <v>205.81</v>
      </c>
      <c r="E45" s="27">
        <f t="shared" si="0"/>
        <v>-205.81</v>
      </c>
      <c r="F45" s="67">
        <f t="shared" si="1"/>
        <v>-100</v>
      </c>
    </row>
    <row r="46" spans="1:9" x14ac:dyDescent="0.25">
      <c r="A46" s="26">
        <v>14220</v>
      </c>
      <c r="B46" s="59" t="s">
        <v>155</v>
      </c>
      <c r="C46" s="70">
        <v>0</v>
      </c>
      <c r="D46" s="25">
        <v>495</v>
      </c>
      <c r="E46" s="27">
        <f t="shared" si="0"/>
        <v>-495</v>
      </c>
      <c r="F46" s="67">
        <f t="shared" si="1"/>
        <v>-100</v>
      </c>
    </row>
    <row r="47" spans="1:9" x14ac:dyDescent="0.25">
      <c r="A47" s="26">
        <v>14310</v>
      </c>
      <c r="B47" s="59" t="s">
        <v>156</v>
      </c>
      <c r="C47" s="70">
        <v>27647.53</v>
      </c>
      <c r="D47" s="27">
        <v>13796.31</v>
      </c>
      <c r="E47" s="27">
        <f t="shared" si="0"/>
        <v>13851.22</v>
      </c>
      <c r="F47" s="67">
        <f t="shared" si="1"/>
        <v>100.39800497379372</v>
      </c>
    </row>
    <row r="48" spans="1:9" x14ac:dyDescent="0.25">
      <c r="A48" s="26">
        <v>14410</v>
      </c>
      <c r="B48" s="59" t="s">
        <v>157</v>
      </c>
      <c r="C48" s="70">
        <v>130086.06</v>
      </c>
      <c r="D48" s="27">
        <v>39010.75</v>
      </c>
      <c r="E48" s="27">
        <f t="shared" si="0"/>
        <v>91075.31</v>
      </c>
      <c r="F48" s="67">
        <f t="shared" si="1"/>
        <v>233.46208416910719</v>
      </c>
      <c r="I48" s="46"/>
    </row>
    <row r="49" spans="1:9" x14ac:dyDescent="0.25">
      <c r="A49" s="26">
        <v>14420</v>
      </c>
      <c r="B49" s="59" t="s">
        <v>159</v>
      </c>
      <c r="C49" s="70">
        <v>38732.879999999997</v>
      </c>
      <c r="D49" s="27">
        <v>0</v>
      </c>
      <c r="E49" s="27">
        <f t="shared" si="0"/>
        <v>38732.879999999997</v>
      </c>
      <c r="F49" s="67" t="e">
        <f t="shared" si="1"/>
        <v>#DIV/0!</v>
      </c>
    </row>
    <row r="50" spans="1:9" x14ac:dyDescent="0.25">
      <c r="A50" s="26">
        <v>14415</v>
      </c>
      <c r="B50" s="59" t="s">
        <v>163</v>
      </c>
      <c r="C50" s="70">
        <v>8912.02</v>
      </c>
      <c r="D50" s="27">
        <v>0</v>
      </c>
      <c r="E50" s="27">
        <f t="shared" si="0"/>
        <v>8912.02</v>
      </c>
      <c r="F50" s="67" t="e">
        <f t="shared" si="1"/>
        <v>#DIV/0!</v>
      </c>
    </row>
    <row r="51" spans="1:9" x14ac:dyDescent="0.25">
      <c r="A51" s="59"/>
      <c r="B51" s="59" t="s">
        <v>158</v>
      </c>
      <c r="C51" s="70">
        <f>SUM(C4:C50)</f>
        <v>587363.45000000007</v>
      </c>
      <c r="D51" s="27">
        <v>312224.88</v>
      </c>
      <c r="E51" s="27">
        <f t="shared" si="0"/>
        <v>275138.57000000007</v>
      </c>
      <c r="F51" s="67">
        <f t="shared" si="1"/>
        <v>88.121923531526392</v>
      </c>
      <c r="I51" s="46"/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9"/>
  <sheetViews>
    <sheetView workbookViewId="0">
      <selection activeCell="K30" sqref="K30"/>
    </sheetView>
  </sheetViews>
  <sheetFormatPr defaultRowHeight="15" x14ac:dyDescent="0.25"/>
  <cols>
    <col min="2" max="2" width="36.42578125" customWidth="1"/>
    <col min="3" max="3" width="12.42578125" customWidth="1"/>
    <col min="4" max="4" width="10.42578125" customWidth="1"/>
    <col min="5" max="5" width="11.28515625" customWidth="1"/>
    <col min="6" max="6" width="10" customWidth="1"/>
  </cols>
  <sheetData>
    <row r="1" spans="1:8" ht="15.75" x14ac:dyDescent="0.25">
      <c r="B1" s="58" t="s">
        <v>164</v>
      </c>
      <c r="F1" s="72"/>
      <c r="G1" s="72"/>
      <c r="H1" s="72"/>
    </row>
    <row r="3" spans="1:8" ht="60" x14ac:dyDescent="0.25">
      <c r="A3" s="59">
        <v>3</v>
      </c>
      <c r="B3" s="59" t="s">
        <v>165</v>
      </c>
      <c r="C3" s="24" t="s">
        <v>113</v>
      </c>
      <c r="D3" s="24" t="s">
        <v>98</v>
      </c>
      <c r="E3" s="24" t="s">
        <v>112</v>
      </c>
      <c r="F3" s="24" t="s">
        <v>99</v>
      </c>
    </row>
    <row r="4" spans="1:8" x14ac:dyDescent="0.25">
      <c r="A4" s="26">
        <v>13210</v>
      </c>
      <c r="B4" s="59" t="s">
        <v>166</v>
      </c>
      <c r="C4" s="27">
        <v>60933.71</v>
      </c>
      <c r="D4" s="27">
        <v>32131.759999999998</v>
      </c>
      <c r="E4" s="27">
        <f>C4-D4</f>
        <v>28801.95</v>
      </c>
      <c r="F4" s="73">
        <f>C4/D4*100-100</f>
        <v>89.637013347541512</v>
      </c>
    </row>
    <row r="5" spans="1:8" x14ac:dyDescent="0.25">
      <c r="A5" s="26">
        <v>13220</v>
      </c>
      <c r="B5" s="59" t="s">
        <v>167</v>
      </c>
      <c r="C5" s="27">
        <v>2227.1</v>
      </c>
      <c r="D5" s="27">
        <v>3190.58</v>
      </c>
      <c r="E5" s="27">
        <f t="shared" ref="E5:E9" si="0">C5-D5</f>
        <v>-963.48</v>
      </c>
      <c r="F5" s="73">
        <f t="shared" ref="F5:F9" si="1">C5/D5*100-100</f>
        <v>-30.197644315453616</v>
      </c>
    </row>
    <row r="6" spans="1:8" x14ac:dyDescent="0.25">
      <c r="A6" s="26">
        <v>13230</v>
      </c>
      <c r="B6" s="59" t="s">
        <v>169</v>
      </c>
      <c r="C6" s="27">
        <v>11504.01</v>
      </c>
      <c r="D6" s="27">
        <v>9452.1200000000008</v>
      </c>
      <c r="E6" s="27">
        <f t="shared" si="0"/>
        <v>2051.8899999999994</v>
      </c>
      <c r="F6" s="73">
        <f t="shared" si="1"/>
        <v>21.708251693799909</v>
      </c>
    </row>
    <row r="7" spans="1:8" x14ac:dyDescent="0.25">
      <c r="A7" s="26">
        <v>13250</v>
      </c>
      <c r="B7" s="59" t="s">
        <v>170</v>
      </c>
      <c r="C7" s="25">
        <v>3435.95</v>
      </c>
      <c r="D7" s="25">
        <v>665.93</v>
      </c>
      <c r="E7" s="27">
        <f t="shared" si="0"/>
        <v>2770.02</v>
      </c>
      <c r="F7" s="73">
        <f t="shared" si="1"/>
        <v>415.96263871578094</v>
      </c>
    </row>
    <row r="8" spans="1:8" x14ac:dyDescent="0.25">
      <c r="A8" s="26">
        <v>13260</v>
      </c>
      <c r="B8" s="59" t="s">
        <v>171</v>
      </c>
      <c r="C8" s="27">
        <v>0</v>
      </c>
      <c r="D8" s="27">
        <v>6702.93</v>
      </c>
      <c r="E8" s="27">
        <f t="shared" si="0"/>
        <v>-6702.93</v>
      </c>
      <c r="F8" s="73">
        <f t="shared" si="1"/>
        <v>-100</v>
      </c>
    </row>
    <row r="9" spans="1:8" x14ac:dyDescent="0.25">
      <c r="A9" s="59"/>
      <c r="B9" s="59" t="s">
        <v>172</v>
      </c>
      <c r="C9" s="27">
        <f>SUM(C4:C8)</f>
        <v>78100.76999999999</v>
      </c>
      <c r="D9" s="27">
        <f>SUM(D4:D8)</f>
        <v>52143.32</v>
      </c>
      <c r="E9" s="27">
        <f t="shared" si="0"/>
        <v>25957.44999999999</v>
      </c>
      <c r="F9" s="73">
        <f t="shared" si="1"/>
        <v>49.780969067562211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8"/>
  <sheetViews>
    <sheetView workbookViewId="0">
      <selection activeCell="D13" sqref="D13"/>
    </sheetView>
  </sheetViews>
  <sheetFormatPr defaultRowHeight="15" x14ac:dyDescent="0.25"/>
  <cols>
    <col min="2" max="2" width="37.140625" customWidth="1"/>
    <col min="3" max="3" width="11.140625" customWidth="1"/>
    <col min="4" max="4" width="11.5703125" customWidth="1"/>
    <col min="5" max="6" width="10.85546875" customWidth="1"/>
    <col min="10" max="10" width="11.140625" customWidth="1"/>
  </cols>
  <sheetData>
    <row r="1" spans="1:10" ht="15.75" x14ac:dyDescent="0.25">
      <c r="B1" s="137" t="s">
        <v>173</v>
      </c>
      <c r="C1" s="137"/>
      <c r="D1" s="137"/>
      <c r="E1" s="137"/>
      <c r="F1" s="137"/>
      <c r="G1" s="137"/>
      <c r="H1" s="137"/>
      <c r="I1" s="137"/>
      <c r="J1" s="137"/>
    </row>
    <row r="3" spans="1:10" ht="60" x14ac:dyDescent="0.25">
      <c r="A3" s="59">
        <v>4</v>
      </c>
      <c r="B3" s="59" t="s">
        <v>174</v>
      </c>
      <c r="C3" s="24" t="s">
        <v>113</v>
      </c>
      <c r="D3" s="24" t="s">
        <v>98</v>
      </c>
      <c r="E3" s="24" t="s">
        <v>112</v>
      </c>
      <c r="F3" s="24" t="s">
        <v>99</v>
      </c>
    </row>
    <row r="4" spans="1:10" x14ac:dyDescent="0.25">
      <c r="A4" s="26">
        <v>21200</v>
      </c>
      <c r="B4" s="59" t="s">
        <v>175</v>
      </c>
      <c r="C4" s="74">
        <v>46575</v>
      </c>
      <c r="D4" s="74">
        <v>37460</v>
      </c>
      <c r="E4" s="74">
        <f>C4-D4</f>
        <v>9115</v>
      </c>
      <c r="F4" s="26">
        <f>C4/D4*100-100</f>
        <v>24.332621462893741</v>
      </c>
    </row>
    <row r="5" spans="1:10" x14ac:dyDescent="0.25">
      <c r="A5" s="26">
        <v>22200</v>
      </c>
      <c r="B5" s="59" t="s">
        <v>176</v>
      </c>
      <c r="C5" s="59"/>
      <c r="D5" s="59">
        <v>999</v>
      </c>
      <c r="E5" s="74">
        <f t="shared" ref="E5:E8" si="0">C5-D5</f>
        <v>-999</v>
      </c>
      <c r="F5" s="26">
        <f t="shared" ref="F5:F7" si="1">C5/D5*100-100</f>
        <v>-100</v>
      </c>
    </row>
    <row r="6" spans="1:10" x14ac:dyDescent="0.25">
      <c r="A6" s="26">
        <v>22202</v>
      </c>
      <c r="B6" s="59" t="s">
        <v>177</v>
      </c>
      <c r="C6" s="74">
        <v>66449.679999999993</v>
      </c>
      <c r="D6" s="74">
        <v>45509</v>
      </c>
      <c r="E6" s="74">
        <f t="shared" si="0"/>
        <v>20940.679999999993</v>
      </c>
      <c r="F6" s="26">
        <f t="shared" si="1"/>
        <v>46.014370783800985</v>
      </c>
    </row>
    <row r="7" spans="1:10" x14ac:dyDescent="0.25">
      <c r="A7" s="26">
        <v>22300</v>
      </c>
      <c r="B7" s="59" t="s">
        <v>157</v>
      </c>
      <c r="C7" s="74">
        <v>12600</v>
      </c>
      <c r="D7" s="74">
        <v>14600</v>
      </c>
      <c r="E7" s="74">
        <f t="shared" si="0"/>
        <v>-2000</v>
      </c>
      <c r="F7" s="26">
        <f t="shared" si="1"/>
        <v>-13.698630136986296</v>
      </c>
    </row>
    <row r="8" spans="1:10" x14ac:dyDescent="0.25">
      <c r="A8" s="59"/>
      <c r="B8" s="59" t="s">
        <v>178</v>
      </c>
      <c r="C8" s="74">
        <f>SUM(C4:C7)</f>
        <v>125624.68</v>
      </c>
      <c r="D8" s="74">
        <f>SUM(D4:D7)</f>
        <v>98568</v>
      </c>
      <c r="E8" s="74">
        <f t="shared" si="0"/>
        <v>27056.679999999993</v>
      </c>
      <c r="F8" s="26">
        <f>C8/D8*100-100</f>
        <v>27.449760571382171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Shkresa</vt:lpstr>
      <vt:lpstr>Raport i buxhetit SIMFK</vt:lpstr>
      <vt:lpstr>Krahasimi i shpenzimeve</vt:lpstr>
      <vt:lpstr>Buxheti fillestar dhe final</vt:lpstr>
      <vt:lpstr>Ekzekutimi i buxh. sipas fondit</vt:lpstr>
      <vt:lpstr>Aneks 1</vt:lpstr>
      <vt:lpstr>Aneks 2</vt:lpstr>
      <vt:lpstr>Aneks 3</vt:lpstr>
      <vt:lpstr>Aneks 4</vt:lpstr>
      <vt:lpstr>Aneks 5</vt:lpstr>
      <vt:lpstr>Të hyrat </vt:lpstr>
      <vt:lpstr>Aneks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cp:lastPrinted>2025-11-03T13:11:31Z</cp:lastPrinted>
  <dcterms:created xsi:type="dcterms:W3CDTF">2025-10-27T08:51:48Z</dcterms:created>
  <dcterms:modified xsi:type="dcterms:W3CDTF">2025-11-18T12:23:14Z</dcterms:modified>
</cp:coreProperties>
</file>