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 firstSheet="1" activeTab="5"/>
  </bookViews>
  <sheets>
    <sheet name="Shkresa" sheetId="1" r:id="rId1"/>
    <sheet name="Raport i kontr.buxh. SIMFK" sheetId="2" r:id="rId2"/>
    <sheet name="Ekzekutimi i buxhetit" sheetId="3" r:id="rId3"/>
    <sheet name="Ndarjet fillestare dhe finale" sheetId="4" r:id="rId4"/>
    <sheet name="Ekzekutim sipas burim.financ" sheetId="5" r:id="rId5"/>
    <sheet name="Shpenzimi sipas plan.kontabël" sheetId="6" r:id="rId6"/>
    <sheet name="Të hyrat Vetanake" sheetId="7" r:id="rId7"/>
    <sheet name="Ekzek. sipas burimit te financ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6" l="1"/>
  <c r="G20" i="3" l="1"/>
  <c r="F20" i="3"/>
  <c r="F4" i="7"/>
  <c r="G4" i="8"/>
  <c r="F4" i="8"/>
  <c r="C4" i="8"/>
  <c r="D4" i="8"/>
  <c r="E4" i="8"/>
  <c r="B4" i="8"/>
  <c r="G32" i="8"/>
  <c r="C31" i="8"/>
  <c r="D31" i="8"/>
  <c r="E31" i="8"/>
  <c r="F31" i="8"/>
  <c r="G31" i="8"/>
  <c r="B31" i="8"/>
  <c r="G30" i="8"/>
  <c r="D29" i="8"/>
  <c r="E29" i="8"/>
  <c r="F29" i="8"/>
  <c r="G29" i="8"/>
  <c r="C29" i="8"/>
  <c r="F19" i="8"/>
  <c r="C19" i="8"/>
  <c r="G6" i="8"/>
  <c r="G28" i="8"/>
  <c r="F27" i="8"/>
  <c r="E27" i="8"/>
  <c r="D27" i="8"/>
  <c r="C27" i="8"/>
  <c r="B27" i="8"/>
  <c r="G26" i="8"/>
  <c r="G25" i="8"/>
  <c r="G24" i="8"/>
  <c r="G23" i="8"/>
  <c r="G22" i="8"/>
  <c r="G21" i="8"/>
  <c r="G20" i="8"/>
  <c r="E19" i="8"/>
  <c r="G18" i="8"/>
  <c r="G17" i="8"/>
  <c r="G16" i="8"/>
  <c r="G15" i="8"/>
  <c r="G14" i="8"/>
  <c r="G13" i="8"/>
  <c r="G12" i="8"/>
  <c r="G11" i="8"/>
  <c r="G10" i="8"/>
  <c r="G9" i="8"/>
  <c r="G8" i="8"/>
  <c r="G7" i="8"/>
  <c r="F5" i="8"/>
  <c r="E5" i="8"/>
  <c r="D5" i="8"/>
  <c r="C5" i="8"/>
  <c r="B5" i="8"/>
  <c r="E25" i="7"/>
  <c r="F25" i="7" s="1"/>
  <c r="F16" i="7"/>
  <c r="F13" i="7"/>
  <c r="F15" i="7"/>
  <c r="F17" i="7"/>
  <c r="F18" i="7"/>
  <c r="F19" i="7"/>
  <c r="F20" i="7"/>
  <c r="F22" i="7"/>
  <c r="F23" i="7"/>
  <c r="F24" i="7"/>
  <c r="F26" i="7"/>
  <c r="F27" i="7"/>
  <c r="F28" i="7"/>
  <c r="F30" i="7"/>
  <c r="F31" i="7"/>
  <c r="F32" i="7"/>
  <c r="F33" i="7"/>
  <c r="F34" i="7"/>
  <c r="F35" i="7"/>
  <c r="F37" i="7"/>
  <c r="F39" i="7"/>
  <c r="F40" i="7"/>
  <c r="F41" i="7"/>
  <c r="F43" i="7"/>
  <c r="F46" i="7"/>
  <c r="F47" i="7"/>
  <c r="F48" i="7"/>
  <c r="F12" i="7"/>
  <c r="F5" i="7"/>
  <c r="F6" i="7"/>
  <c r="F7" i="7"/>
  <c r="F8" i="7"/>
  <c r="F9" i="7"/>
  <c r="F10" i="7"/>
  <c r="E49" i="7"/>
  <c r="D49" i="7"/>
  <c r="E44" i="7"/>
  <c r="D44" i="7"/>
  <c r="E42" i="7"/>
  <c r="D42" i="7"/>
  <c r="E38" i="7"/>
  <c r="D38" i="7"/>
  <c r="E36" i="7"/>
  <c r="D36" i="7"/>
  <c r="F36" i="7" s="1"/>
  <c r="E29" i="7"/>
  <c r="D29" i="7"/>
  <c r="E21" i="7"/>
  <c r="D21" i="7"/>
  <c r="E14" i="7"/>
  <c r="E11" i="7"/>
  <c r="D14" i="7"/>
  <c r="D11" i="7"/>
  <c r="F11" i="7" s="1"/>
  <c r="F66" i="6"/>
  <c r="F73" i="6"/>
  <c r="F74" i="6"/>
  <c r="F75" i="6"/>
  <c r="F76" i="6"/>
  <c r="F77" i="6"/>
  <c r="F78" i="6"/>
  <c r="F72" i="6"/>
  <c r="E73" i="6"/>
  <c r="E74" i="6"/>
  <c r="E75" i="6"/>
  <c r="E76" i="6"/>
  <c r="E77" i="6"/>
  <c r="D78" i="6"/>
  <c r="E78" i="6" s="1"/>
  <c r="C78" i="6"/>
  <c r="D70" i="6"/>
  <c r="C70" i="6"/>
  <c r="F67" i="6"/>
  <c r="F68" i="6"/>
  <c r="F69" i="6"/>
  <c r="E67" i="6"/>
  <c r="E68" i="6"/>
  <c r="E69" i="6"/>
  <c r="D57" i="6"/>
  <c r="C57" i="6"/>
  <c r="F19" i="6"/>
  <c r="F20" i="6"/>
  <c r="F21" i="6"/>
  <c r="F22" i="6"/>
  <c r="F23" i="6"/>
  <c r="F24" i="6"/>
  <c r="F25" i="6"/>
  <c r="F26" i="6"/>
  <c r="F27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C16" i="6"/>
  <c r="E11" i="6"/>
  <c r="F11" i="6"/>
  <c r="E72" i="6"/>
  <c r="E66" i="6"/>
  <c r="D64" i="6"/>
  <c r="C64" i="6"/>
  <c r="F63" i="6"/>
  <c r="E63" i="6"/>
  <c r="F62" i="6"/>
  <c r="E62" i="6"/>
  <c r="F61" i="6"/>
  <c r="E61" i="6"/>
  <c r="F60" i="6"/>
  <c r="E60" i="6"/>
  <c r="F59" i="6"/>
  <c r="E59" i="6"/>
  <c r="F18" i="6"/>
  <c r="E18" i="6"/>
  <c r="D16" i="6"/>
  <c r="F15" i="6"/>
  <c r="E15" i="6"/>
  <c r="F14" i="6"/>
  <c r="E14" i="6"/>
  <c r="F13" i="6"/>
  <c r="E13" i="6"/>
  <c r="F12" i="6"/>
  <c r="E12" i="6"/>
  <c r="F10" i="6"/>
  <c r="E10" i="6"/>
  <c r="F9" i="6"/>
  <c r="E9" i="6"/>
  <c r="F8" i="6"/>
  <c r="E8" i="6"/>
  <c r="F7" i="6"/>
  <c r="E7" i="6"/>
  <c r="F6" i="6"/>
  <c r="E6" i="6"/>
  <c r="F5" i="6"/>
  <c r="E5" i="6"/>
  <c r="B12" i="5"/>
  <c r="H8" i="5"/>
  <c r="I5" i="5"/>
  <c r="I6" i="5"/>
  <c r="I7" i="5"/>
  <c r="I8" i="5"/>
  <c r="I9" i="5"/>
  <c r="I10" i="5"/>
  <c r="I11" i="5"/>
  <c r="H5" i="5"/>
  <c r="H6" i="5"/>
  <c r="H7" i="5"/>
  <c r="H9" i="5"/>
  <c r="H10" i="5"/>
  <c r="H11" i="5"/>
  <c r="I4" i="5"/>
  <c r="H4" i="5"/>
  <c r="G12" i="5"/>
  <c r="F12" i="5"/>
  <c r="E12" i="5"/>
  <c r="I12" i="5" s="1"/>
  <c r="D12" i="5"/>
  <c r="C12" i="5"/>
  <c r="F4" i="3"/>
  <c r="E17" i="3"/>
  <c r="E18" i="3"/>
  <c r="E19" i="3"/>
  <c r="E20" i="3"/>
  <c r="E21" i="3"/>
  <c r="E16" i="3"/>
  <c r="D17" i="3"/>
  <c r="D18" i="3"/>
  <c r="D19" i="3"/>
  <c r="D20" i="3"/>
  <c r="D21" i="3"/>
  <c r="D16" i="3"/>
  <c r="F5" i="3"/>
  <c r="F6" i="3"/>
  <c r="F7" i="3"/>
  <c r="F8" i="3"/>
  <c r="F9" i="3"/>
  <c r="G16" i="3"/>
  <c r="D9" i="3"/>
  <c r="E4" i="3"/>
  <c r="C9" i="3"/>
  <c r="G10" i="4"/>
  <c r="H5" i="4"/>
  <c r="H10" i="4"/>
  <c r="H6" i="4"/>
  <c r="H7" i="4"/>
  <c r="H8" i="4"/>
  <c r="H9" i="4"/>
  <c r="H4" i="4"/>
  <c r="F10" i="4"/>
  <c r="E10" i="4"/>
  <c r="D10" i="4"/>
  <c r="C10" i="4"/>
  <c r="B10" i="4"/>
  <c r="B9" i="3"/>
  <c r="G19" i="8" l="1"/>
  <c r="G5" i="8"/>
  <c r="G27" i="8"/>
  <c r="F44" i="7"/>
  <c r="F21" i="7"/>
  <c r="F29" i="7"/>
  <c r="F38" i="7"/>
  <c r="F42" i="7"/>
  <c r="F49" i="7"/>
  <c r="E45" i="7"/>
  <c r="F14" i="7"/>
  <c r="D45" i="7"/>
  <c r="D50" i="7" s="1"/>
  <c r="C79" i="6"/>
  <c r="F79" i="6" s="1"/>
  <c r="F70" i="6"/>
  <c r="E57" i="6"/>
  <c r="E70" i="6"/>
  <c r="F64" i="6"/>
  <c r="E16" i="6"/>
  <c r="F57" i="6"/>
  <c r="D79" i="6"/>
  <c r="E64" i="6"/>
  <c r="F16" i="6"/>
  <c r="H12" i="5"/>
  <c r="F45" i="7" l="1"/>
  <c r="E50" i="7"/>
  <c r="F50" i="7" s="1"/>
  <c r="E79" i="6"/>
  <c r="C21" i="3"/>
  <c r="E8" i="3"/>
  <c r="G19" i="3"/>
  <c r="F19" i="3"/>
  <c r="E7" i="3"/>
  <c r="G18" i="3"/>
  <c r="F18" i="3"/>
  <c r="E6" i="3"/>
  <c r="G17" i="3"/>
  <c r="F17" i="3"/>
  <c r="E5" i="3"/>
  <c r="F16" i="3"/>
  <c r="G21" i="3" l="1"/>
  <c r="E9" i="3"/>
  <c r="F21" i="3"/>
</calcChain>
</file>

<file path=xl/sharedStrings.xml><?xml version="1.0" encoding="utf-8"?>
<sst xmlns="http://schemas.openxmlformats.org/spreadsheetml/2006/main" count="410" uniqueCount="258">
  <si>
    <t>KOMUNA - MUNICIPALITY</t>
  </si>
  <si>
    <t>HANI I ELEZIT</t>
  </si>
  <si>
    <t>DREJTORIA PËR BUXHET DHE FINANCA</t>
  </si>
  <si>
    <t>RAPORT FINANCIAR PËR PERIUDHËN JANAR-QERSHOR 2025</t>
  </si>
  <si>
    <t>HANI I ELEZIT, KORRIK 2025</t>
  </si>
  <si>
    <t>Përshkrimi</t>
  </si>
  <si>
    <t>Buxheti Aktual</t>
  </si>
  <si>
    <t>Alokuar</t>
  </si>
  <si>
    <t>E paalokuar</t>
  </si>
  <si>
    <t>Aktuali</t>
  </si>
  <si>
    <t>Zotimet/obligimet e papaguara</t>
  </si>
  <si>
    <t>Bilanci</t>
  </si>
  <si>
    <t>Parashikimi vjetor</t>
  </si>
  <si>
    <t>Suficit/Deficit</t>
  </si>
  <si>
    <t>CAT / RESP / GPC / SUBCL</t>
  </si>
  <si>
    <t>A</t>
  </si>
  <si>
    <t>B</t>
  </si>
  <si>
    <t>A - B</t>
  </si>
  <si>
    <t>C</t>
  </si>
  <si>
    <t>D</t>
  </si>
  <si>
    <t>A - ( C + D )</t>
  </si>
  <si>
    <t>E</t>
  </si>
  <si>
    <t>A - E</t>
  </si>
  <si>
    <t xml:space="preserve">    10 BUXHETI</t>
  </si>
  <si>
    <t xml:space="preserve">      659 HANI I ELEZIT</t>
  </si>
  <si>
    <t xml:space="preserve">        160 KRYETARI ASAMBLEJA KOMUNALE</t>
  </si>
  <si>
    <t xml:space="preserve">          11 PAGA DHE SHTESA</t>
  </si>
  <si>
    <t xml:space="preserve">          13 MALLRA DHE SHËRBIME</t>
  </si>
  <si>
    <t xml:space="preserve">        163 ADMINISTRATA DHE PERSONELI</t>
  </si>
  <si>
    <t xml:space="preserve">          14 SHPENZIME KOMUNALE</t>
  </si>
  <si>
    <t xml:space="preserve">        169 ZYRA E KUVENDIT KOMUNAL</t>
  </si>
  <si>
    <t xml:space="preserve">        175 BUXHET,FINANCA</t>
  </si>
  <si>
    <t xml:space="preserve">        180 SHERB.PUBLI.MBROJT.CIVIL.EMER</t>
  </si>
  <si>
    <t xml:space="preserve">          30 PASURITË JOFINANCIARE</t>
  </si>
  <si>
    <t xml:space="preserve">        195 ZYRA E KOMUNITETEVE</t>
  </si>
  <si>
    <t xml:space="preserve">        470 BUJQESI PYLLTAR.ZHVILL.RURAL</t>
  </si>
  <si>
    <t xml:space="preserve">        480 ZHVILLIMI EKONOMIK</t>
  </si>
  <si>
    <t xml:space="preserve">        660 PLANIFIKIMI URBAN DHE MJEDISI</t>
  </si>
  <si>
    <t xml:space="preserve">        730 KUJDESI PRIMAR SHENDETESOR</t>
  </si>
  <si>
    <t xml:space="preserve">        755 SHERBIMET SOCIALE REZIDENCIALE</t>
  </si>
  <si>
    <t xml:space="preserve">        850 KULTURË,RINI,SPORT</t>
  </si>
  <si>
    <t xml:space="preserve">        920 ARSIM DHE SHKENCË</t>
  </si>
  <si>
    <t xml:space="preserve">    21 TË HYRAT VETANAKE</t>
  </si>
  <si>
    <t xml:space="preserve">          20 SUBVENCIONE DHE TRANSFERE</t>
  </si>
  <si>
    <t xml:space="preserve">    22 TË HYRAT VETANAKE NGA VITI I KALUAR</t>
  </si>
  <si>
    <t xml:space="preserve">    32 GRANTE TJERA TË JASHTME</t>
  </si>
  <si>
    <t xml:space="preserve">    49 BE - BASHKIMI EUROPIAN</t>
  </si>
  <si>
    <t xml:space="preserve">    59 QEVERIA JAPONEZE</t>
  </si>
  <si>
    <t xml:space="preserve">    60 UN-HABITAT</t>
  </si>
  <si>
    <t xml:space="preserve">    61 QEVERIA ZVICRANE</t>
  </si>
  <si>
    <t>Totali i përgjithshëm</t>
  </si>
  <si>
    <t>RAPORTI I KONTROLLIT BUXHETOR: PERIUDHA JANAR-QERSHOR 2025</t>
  </si>
  <si>
    <t>KRAHASIMI I PAGESAVE PËR PERIUDHËN JANAR-QERSHOR 2025/2024</t>
  </si>
  <si>
    <t>Kategoritë buxhetore</t>
  </si>
  <si>
    <t>Buxheti 2024</t>
  </si>
  <si>
    <t>Buxheti i alokuar</t>
  </si>
  <si>
    <t>Realizimi Janar-Qershor 2024</t>
  </si>
  <si>
    <t>Paga dhe shtesa</t>
  </si>
  <si>
    <t>Mallra dhe shërbime</t>
  </si>
  <si>
    <t>Shpenzime komunale</t>
  </si>
  <si>
    <t>Subvencione dhe trans.</t>
  </si>
  <si>
    <t>TOTAL</t>
  </si>
  <si>
    <t>Krahasimi në euro 2025/24</t>
  </si>
  <si>
    <t>Krahasimi në % 2025/24</t>
  </si>
  <si>
    <t>Realizimi Janar-Qershor 2025</t>
  </si>
  <si>
    <t>Buxheti 2025</t>
  </si>
  <si>
    <t>Investime Kapitale</t>
  </si>
  <si>
    <t>NDARJET FILLESTARE DHE FINALE TË BUXHETIT 2025</t>
  </si>
  <si>
    <t>Kategoritë ekonomike</t>
  </si>
  <si>
    <t>Ndarjet Buxhetore Nr: 08/L-332</t>
  </si>
  <si>
    <t>49 - BE - Bashkimi Evropian</t>
  </si>
  <si>
    <t>Grante të mbetura</t>
  </si>
  <si>
    <t>59 - Qeveria Japoneze</t>
  </si>
  <si>
    <t>Total</t>
  </si>
  <si>
    <t>Shpenzime Komunale</t>
  </si>
  <si>
    <t>Subvencione dhe transfere</t>
  </si>
  <si>
    <t>Shpenzime Kapitale</t>
  </si>
  <si>
    <t>Rezerva</t>
  </si>
  <si>
    <t>22 - Të hyrat e bartura</t>
  </si>
  <si>
    <t>Shtesa</t>
  </si>
  <si>
    <t>% Realizim/alokim</t>
  </si>
  <si>
    <t>% Realizim/planifikim</t>
  </si>
  <si>
    <t>EKZEKUTIMI I BUXHETIT JANAR-QERSHOR 2025 SIPAS BURIMIT TË FINANCIMIT</t>
  </si>
  <si>
    <t>Allocated</t>
  </si>
  <si>
    <t>Zotim /Obligimet në pritje</t>
  </si>
  <si>
    <t>Buxheti FreeBalance</t>
  </si>
  <si>
    <t>Progresi në % realizim/alokim</t>
  </si>
  <si>
    <t>Progresi në % realizim/planifikim</t>
  </si>
  <si>
    <t>Totali i Përgjithshëm</t>
  </si>
  <si>
    <t>22- TË HYRAT E BARTURA</t>
  </si>
  <si>
    <t>49 EU-UNIONI EUROPIAN</t>
  </si>
  <si>
    <t>10 BUXHETI</t>
  </si>
  <si>
    <t>21 TE HYRAT VETANAKE</t>
  </si>
  <si>
    <t>32 GRANTE TJERA TE JASHTME</t>
  </si>
  <si>
    <t>59 QEVERIA JAPONEZE</t>
  </si>
  <si>
    <t>60 UN-HABITAT</t>
  </si>
  <si>
    <t>61 QEVERIA ZVICRANE</t>
  </si>
  <si>
    <t>Shpenzimet sipas planit kontabël për periudhën Janar-Qershor 2025</t>
  </si>
  <si>
    <t>Kodi</t>
  </si>
  <si>
    <t>Krahasimi 2025-2024</t>
  </si>
  <si>
    <t>Krahasimi në %</t>
  </si>
  <si>
    <t xml:space="preserve">Pagat neto </t>
  </si>
  <si>
    <t>Tatimi në të ardhura personale</t>
  </si>
  <si>
    <t>Kontributi pensional - Punëtori</t>
  </si>
  <si>
    <t>Përvoja e punës</t>
  </si>
  <si>
    <t>Kontributi pensional - Punëdhënësi</t>
  </si>
  <si>
    <t>Shtesa e veçantë për të zgjedhurit</t>
  </si>
  <si>
    <t>Sindikatat</t>
  </si>
  <si>
    <t>Odat profesionale</t>
  </si>
  <si>
    <t>Kujdestaria, puna gjatë natës dhe puna jashtë orarit të punës</t>
  </si>
  <si>
    <t>Pagesa për vendime gjyqësore</t>
  </si>
  <si>
    <t>Totali për paga dhe shtesa</t>
  </si>
  <si>
    <t>Mallrat dhe shërbimet</t>
  </si>
  <si>
    <t>Transporti i udhëtimit zyrtar brenda vendit</t>
  </si>
  <si>
    <t>Interneti</t>
  </si>
  <si>
    <t>Telefonia mobile</t>
  </si>
  <si>
    <t>Shpenzimet postare</t>
  </si>
  <si>
    <t>Para xhepi - Mëditje për udhëtime zyrtare jashtë vendit</t>
  </si>
  <si>
    <t>Shërbimet e arsimit dhe trajnimit</t>
  </si>
  <si>
    <t>Shërbime të ndryshme shëndetësore</t>
  </si>
  <si>
    <t>Shërbime të ndryshme këshilldhënëse dhe profesionale</t>
  </si>
  <si>
    <t>Shërbime kontraktuese tjera</t>
  </si>
  <si>
    <t>Shërbime teknike</t>
  </si>
  <si>
    <t>Shpenzimet për anëtarsim</t>
  </si>
  <si>
    <t>Pajisje tjera</t>
  </si>
  <si>
    <t>Furnizim pë zyrë</t>
  </si>
  <si>
    <t>Furnizim me ushqim dhe pije (jo dreka zyrtare)</t>
  </si>
  <si>
    <t>Furnizime mjekësore</t>
  </si>
  <si>
    <t>Furnizime pastrimi</t>
  </si>
  <si>
    <t>Derivate për automjete, gjeneratorë dhe makineri</t>
  </si>
  <si>
    <t>Avancë (Paradhënia) për para të imëta</t>
  </si>
  <si>
    <t>Regjistrimi i automjeteve</t>
  </si>
  <si>
    <t>Sigurimi i automjeteve</t>
  </si>
  <si>
    <t>Mirëmbajtja dhe riparimi i automjeteve</t>
  </si>
  <si>
    <t>Mirëmbajtja e ndërtesave administrative dhe afariste</t>
  </si>
  <si>
    <t>Mirëmbajtja e ndërtesave arsimore</t>
  </si>
  <si>
    <t>Mirëmbajtja e rrugëve lokale</t>
  </si>
  <si>
    <t>Qiraja për automjete</t>
  </si>
  <si>
    <t>Kompenismi i përfaqësimit brenda vendit</t>
  </si>
  <si>
    <t>Shpenzime-vendimet e gjykatave</t>
  </si>
  <si>
    <t>Totali për mallra dhe shërbime</t>
  </si>
  <si>
    <t>Shpenzimet komunale</t>
  </si>
  <si>
    <t>Energjia Elektrike</t>
  </si>
  <si>
    <t>Shërbimet e ujësjellësit dhe kanalizimit</t>
  </si>
  <si>
    <t>Mbeturinat</t>
  </si>
  <si>
    <t>Telefonia fikse</t>
  </si>
  <si>
    <t>Vendime gjyqësore</t>
  </si>
  <si>
    <t>Totali për shpenzime komunale</t>
  </si>
  <si>
    <t>Subvencionet dhe transferet</t>
  </si>
  <si>
    <t>Subvencione për entitete jo-publike</t>
  </si>
  <si>
    <t>Transfere sociale për individë</t>
  </si>
  <si>
    <t>Transfere për përfitues individual tjerë</t>
  </si>
  <si>
    <t>Totali në subvencione dhe transfere</t>
  </si>
  <si>
    <t>Investimet kapitale</t>
  </si>
  <si>
    <t>Kanalizimi</t>
  </si>
  <si>
    <t>Paisje tjera</t>
  </si>
  <si>
    <t>Pagesa-vendime gjyqësore</t>
  </si>
  <si>
    <t>Totali për investime kapitale</t>
  </si>
  <si>
    <t>Totali për të gjithë kategoritë buxhetore</t>
  </si>
  <si>
    <t>Shpenzimi Janar-Qershor 2025</t>
  </si>
  <si>
    <t>Shpenzimi Janar-Qershor 2024</t>
  </si>
  <si>
    <t>Shërbimet e veçanta - konsulentë dhe kontraktorë individual</t>
  </si>
  <si>
    <t>Shërbimet e shtypjes/printimit</t>
  </si>
  <si>
    <t>Kompjuter (më pak se 1000 euro)</t>
  </si>
  <si>
    <t>Makina fotokopjuese multifunksionale</t>
  </si>
  <si>
    <t>Mirëmbajtja e ndërtesave shëndetësore</t>
  </si>
  <si>
    <t>Mirëmbajtja e mobiljeve dhe pajisjeve</t>
  </si>
  <si>
    <t>Botimet e publikimeve</t>
  </si>
  <si>
    <t>Shtesa për vëllimin e punës</t>
  </si>
  <si>
    <t>Transporti i udhëtimit zyrtar jashtë vendit</t>
  </si>
  <si>
    <t>Mobiljet</t>
  </si>
  <si>
    <t>Drutë dhe prodhimet e drurit për ngrohje</t>
  </si>
  <si>
    <t>Mirëmbajtja e autorrugëve</t>
  </si>
  <si>
    <t>Vendimet Administrative - Neni 39.2 LMFPP</t>
  </si>
  <si>
    <t>Rrugët lokale</t>
  </si>
  <si>
    <t>Pajisje tjera të teknologjisë Informative dhe të komunikimit</t>
  </si>
  <si>
    <t>Kamionë</t>
  </si>
  <si>
    <t>RAPORTI I TE HYRAVE VETANAKE JANAR-QERSHOR 2025</t>
  </si>
  <si>
    <t>Nr</t>
  </si>
  <si>
    <t>Të hyrat në pritje për shpërndarje</t>
  </si>
  <si>
    <t>Certifikatat e lindjes</t>
  </si>
  <si>
    <t>Certifikatat e kurorëzimit</t>
  </si>
  <si>
    <t>Certifikatat e vdekjes</t>
  </si>
  <si>
    <t>Taksa për verifikimin e dok. të ndryshme</t>
  </si>
  <si>
    <t>Taksa tjera administrative</t>
  </si>
  <si>
    <t>I</t>
  </si>
  <si>
    <t>Administrata e Përgjithshme</t>
  </si>
  <si>
    <t>Tatimi në pronë dhe në tokë</t>
  </si>
  <si>
    <t>Taksë për regjistrim të automjeteve</t>
  </si>
  <si>
    <t>II</t>
  </si>
  <si>
    <t>Buxhet dhe Financa</t>
  </si>
  <si>
    <t>Taksa të tjera administrative</t>
  </si>
  <si>
    <t>Licenca për transportin rrugor të udhëtarëve dhe mallrave</t>
  </si>
  <si>
    <t>Licenca për reklama dhe publikime në prona publike</t>
  </si>
  <si>
    <t>Gjobat tjera</t>
  </si>
  <si>
    <t>-</t>
  </si>
  <si>
    <t>III</t>
  </si>
  <si>
    <t>Shërbimet Publike</t>
  </si>
  <si>
    <t>Ndërrim destinimi i tokës</t>
  </si>
  <si>
    <t>Shfrytëzimi i pronës publike</t>
  </si>
  <si>
    <t>Gjoba tjera</t>
  </si>
  <si>
    <t>IV</t>
  </si>
  <si>
    <t>Bujqësia dhe Zhvillimi Rural</t>
  </si>
  <si>
    <t>Të hyrat nga ushtrimi i veprimt. afariste</t>
  </si>
  <si>
    <t>Gjoba nga Inspektoriati</t>
  </si>
  <si>
    <t>Licenca për pranim teknik të lokalit</t>
  </si>
  <si>
    <t>V</t>
  </si>
  <si>
    <t>Zhvillimi Ekonomik</t>
  </si>
  <si>
    <t>Taksa komunale për leje ndërtimi</t>
  </si>
  <si>
    <t>Taksë për ndërrim të pronarit të pronës</t>
  </si>
  <si>
    <t>Taksë për legalizim të objekteve</t>
  </si>
  <si>
    <t>VI</t>
  </si>
  <si>
    <t>Urbanizimi dhe Kadastri</t>
  </si>
  <si>
    <t>Participimet në Arsim</t>
  </si>
  <si>
    <t>VII</t>
  </si>
  <si>
    <t>Arsimi</t>
  </si>
  <si>
    <t>Taksa për shërbimet sociale</t>
  </si>
  <si>
    <t>Participimet në shëndetësi</t>
  </si>
  <si>
    <t>VIII</t>
  </si>
  <si>
    <t>Shëndetësia dhe MS</t>
  </si>
  <si>
    <t>IX</t>
  </si>
  <si>
    <t>Kulturë, Rini dhe Sport</t>
  </si>
  <si>
    <t>TË HYRAT DIREKTE</t>
  </si>
  <si>
    <t>Të hyrat nga dënimet në trafik</t>
  </si>
  <si>
    <t>Të hyrat nga Agjensioni Pyjor</t>
  </si>
  <si>
    <t>Të hyrat nga dënimet në gjykata</t>
  </si>
  <si>
    <t>TË HYRAT INDIREKTE</t>
  </si>
  <si>
    <t>TOTALI I PËRGJITHSHËM (A + B)</t>
  </si>
  <si>
    <t>Realizimi  Janar-Qershor 2025</t>
  </si>
  <si>
    <t>Realizimi  Janar-Qershor 2024</t>
  </si>
  <si>
    <t>Krahasimi në euro 2025-2024</t>
  </si>
  <si>
    <t>Taksa për çertifikata tjera</t>
  </si>
  <si>
    <t>Taksa për ndërrim të destinimit të pronës</t>
  </si>
  <si>
    <t>Taksa për çertifikata mjekësore</t>
  </si>
  <si>
    <t>Shpenzimi i Buxhetit sipas Burimeve të Financimit</t>
  </si>
  <si>
    <t>Programet(Drejtoritë)</t>
  </si>
  <si>
    <t>Shpenzimet kapitalet</t>
  </si>
  <si>
    <t>Totali i shpenzimeve</t>
  </si>
  <si>
    <t>Totali</t>
  </si>
  <si>
    <t>GRANTI QEVERITAR (10)</t>
  </si>
  <si>
    <t>Zyra e Kryetarit</t>
  </si>
  <si>
    <t>Zyra e Kuvendit Komunal</t>
  </si>
  <si>
    <t>Shërbime Publike dhe Emergjenca</t>
  </si>
  <si>
    <t>Zyra lokale për Komunitete</t>
  </si>
  <si>
    <t>Bujqësia, Pylltaria dhe Zhvillimi Rural</t>
  </si>
  <si>
    <t>Zhvllimi Ekonomik dhe Turizmi</t>
  </si>
  <si>
    <t>Urbanizmi</t>
  </si>
  <si>
    <t>Shërbimet e Shëndetësisë Primare</t>
  </si>
  <si>
    <t>Shërbimet sociale</t>
  </si>
  <si>
    <t>Shërbime Kulturore</t>
  </si>
  <si>
    <t>TË HYRAT VETANAKE-21</t>
  </si>
  <si>
    <t>Bujqësia</t>
  </si>
  <si>
    <t>TË HYRAT E BARTUARA - 22</t>
  </si>
  <si>
    <t>Arsim dhe Shkencë</t>
  </si>
  <si>
    <t>Pagat dhe shtesat</t>
  </si>
  <si>
    <t>.</t>
  </si>
  <si>
    <t>Nr. 04/5249 /2025</t>
  </si>
  <si>
    <t>REPUBLIKA E KOSOVËS - REPUBLIC OF KOSOVO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</si>
</sst>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0_);_(* \(#,##0.00\);_(* &quot;-&quot;??_);_(@_)"/>
    <numFmt numFmtId="166" formatCode="_-* #,##0.00\ _X_D_R_-;\-* #,##0.00\ _X_D_R_-;_-* &quot;-&quot;??\ _X_D_R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b/>
      <sz val="24"/>
      <color rgb="FF17365D"/>
      <name val="Times New Roman"/>
      <family val="1"/>
    </font>
    <font>
      <b/>
      <sz val="10"/>
      <name val="Times New Roman"/>
      <family val="1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u/>
      <sz val="11"/>
      <color indexed="8"/>
      <name val="Times New Roman"/>
      <family val="1"/>
    </font>
    <font>
      <b/>
      <sz val="11"/>
      <color rgb="FF365F9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8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4" fillId="0" borderId="0"/>
  </cellStyleXfs>
  <cellXfs count="167">
    <xf numFmtId="0" fontId="0" fillId="0" borderId="0" xfId="0"/>
    <xf numFmtId="0" fontId="4" fillId="3" borderId="2" xfId="3" applyFill="1" applyBorder="1"/>
    <xf numFmtId="0" fontId="4" fillId="3" borderId="3" xfId="3" applyFill="1" applyBorder="1"/>
    <xf numFmtId="0" fontId="4" fillId="3" borderId="4" xfId="3" applyFill="1" applyBorder="1"/>
    <xf numFmtId="0" fontId="4" fillId="3" borderId="5" xfId="3" applyFill="1" applyBorder="1"/>
    <xf numFmtId="0" fontId="4" fillId="3" borderId="0" xfId="3" applyFill="1"/>
    <xf numFmtId="0" fontId="4" fillId="3" borderId="6" xfId="3" applyFill="1" applyBorder="1"/>
    <xf numFmtId="0" fontId="7" fillId="3" borderId="5" xfId="3" applyFont="1" applyFill="1" applyBorder="1"/>
    <xf numFmtId="0" fontId="8" fillId="3" borderId="0" xfId="3" applyFont="1" applyFill="1" applyAlignment="1">
      <alignment horizontal="left"/>
    </xf>
    <xf numFmtId="0" fontId="7" fillId="3" borderId="0" xfId="3" applyFont="1" applyFill="1"/>
    <xf numFmtId="0" fontId="9" fillId="3" borderId="0" xfId="3" applyFont="1" applyFill="1"/>
    <xf numFmtId="0" fontId="12" fillId="3" borderId="0" xfId="3" applyFont="1" applyFill="1"/>
    <xf numFmtId="0" fontId="4" fillId="3" borderId="0" xfId="3" applyFill="1" applyAlignment="1">
      <alignment horizontal="center"/>
    </xf>
    <xf numFmtId="0" fontId="6" fillId="3" borderId="0" xfId="3" applyFont="1" applyFill="1"/>
    <xf numFmtId="0" fontId="4" fillId="3" borderId="7" xfId="3" applyFill="1" applyBorder="1"/>
    <xf numFmtId="0" fontId="4" fillId="3" borderId="8" xfId="3" applyFill="1" applyBorder="1"/>
    <xf numFmtId="0" fontId="4" fillId="3" borderId="9" xfId="3" applyFill="1" applyBorder="1"/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right" vertical="center" wrapText="1"/>
    </xf>
    <xf numFmtId="4" fontId="16" fillId="4" borderId="10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horizontal="center" vertical="center" wrapText="1"/>
    </xf>
    <xf numFmtId="0" fontId="18" fillId="0" borderId="0" xfId="4" applyFont="1"/>
    <xf numFmtId="0" fontId="19" fillId="5" borderId="11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right"/>
    </xf>
    <xf numFmtId="4" fontId="20" fillId="5" borderId="11" xfId="0" applyNumberFormat="1" applyFont="1" applyFill="1" applyBorder="1" applyAlignment="1">
      <alignment horizontal="center" vertical="center"/>
    </xf>
    <xf numFmtId="4" fontId="20" fillId="5" borderId="11" xfId="0" applyNumberFormat="1" applyFont="1" applyFill="1" applyBorder="1" applyAlignment="1">
      <alignment horizontal="right"/>
    </xf>
    <xf numFmtId="10" fontId="20" fillId="5" borderId="11" xfId="0" applyNumberFormat="1" applyFont="1" applyFill="1" applyBorder="1" applyAlignment="1">
      <alignment horizontal="right"/>
    </xf>
    <xf numFmtId="165" fontId="20" fillId="5" borderId="11" xfId="0" applyNumberFormat="1" applyFont="1" applyFill="1" applyBorder="1" applyAlignment="1">
      <alignment horizontal="right"/>
    </xf>
    <xf numFmtId="4" fontId="19" fillId="5" borderId="11" xfId="0" applyNumberFormat="1" applyFont="1" applyFill="1" applyBorder="1" applyAlignment="1">
      <alignment horizontal="center" vertical="center"/>
    </xf>
    <xf numFmtId="4" fontId="19" fillId="5" borderId="11" xfId="0" applyNumberFormat="1" applyFont="1" applyFill="1" applyBorder="1" applyAlignment="1">
      <alignment horizontal="right"/>
    </xf>
    <xf numFmtId="10" fontId="19" fillId="5" borderId="11" xfId="0" applyNumberFormat="1" applyFont="1" applyFill="1" applyBorder="1" applyAlignment="1">
      <alignment horizontal="right"/>
    </xf>
    <xf numFmtId="165" fontId="19" fillId="5" borderId="11" xfId="0" applyNumberFormat="1" applyFont="1" applyFill="1" applyBorder="1" applyAlignment="1">
      <alignment horizontal="right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/>
    </xf>
    <xf numFmtId="4" fontId="21" fillId="3" borderId="11" xfId="0" applyNumberFormat="1" applyFont="1" applyFill="1" applyBorder="1"/>
    <xf numFmtId="164" fontId="22" fillId="3" borderId="11" xfId="1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vertical="center" wrapText="1"/>
    </xf>
    <xf numFmtId="0" fontId="23" fillId="3" borderId="13" xfId="0" applyFont="1" applyFill="1" applyBorder="1" applyAlignment="1">
      <alignment vertical="center" wrapText="1"/>
    </xf>
    <xf numFmtId="0" fontId="24" fillId="3" borderId="14" xfId="0" applyFont="1" applyFill="1" applyBorder="1" applyAlignment="1">
      <alignment vertical="center" wrapText="1"/>
    </xf>
    <xf numFmtId="0" fontId="22" fillId="3" borderId="15" xfId="0" applyFont="1" applyFill="1" applyBorder="1" applyAlignment="1">
      <alignment vertical="center" wrapText="1"/>
    </xf>
    <xf numFmtId="164" fontId="25" fillId="3" borderId="11" xfId="1" applyFont="1" applyFill="1" applyBorder="1" applyAlignment="1">
      <alignment horizontal="center" vertical="center" wrapText="1"/>
    </xf>
    <xf numFmtId="164" fontId="23" fillId="3" borderId="16" xfId="1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vertical="center" wrapText="1"/>
    </xf>
    <xf numFmtId="164" fontId="23" fillId="3" borderId="11" xfId="1" applyFont="1" applyFill="1" applyBorder="1" applyAlignment="1">
      <alignment horizontal="center" vertical="center" wrapText="1"/>
    </xf>
    <xf numFmtId="164" fontId="23" fillId="3" borderId="18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3" fillId="3" borderId="14" xfId="0" applyFont="1" applyFill="1" applyBorder="1" applyAlignment="1">
      <alignment vertical="center" wrapText="1"/>
    </xf>
    <xf numFmtId="164" fontId="25" fillId="3" borderId="16" xfId="1" applyFont="1" applyFill="1" applyBorder="1" applyAlignment="1">
      <alignment horizontal="center" vertical="center" wrapText="1"/>
    </xf>
    <xf numFmtId="164" fontId="22" fillId="3" borderId="16" xfId="1" applyFont="1" applyFill="1" applyBorder="1" applyAlignment="1">
      <alignment horizontal="center" vertical="center" wrapText="1"/>
    </xf>
    <xf numFmtId="164" fontId="23" fillId="3" borderId="19" xfId="1" applyFont="1" applyFill="1" applyBorder="1" applyAlignment="1">
      <alignment horizontal="center" vertical="center" wrapText="1"/>
    </xf>
    <xf numFmtId="4" fontId="0" fillId="0" borderId="0" xfId="0" applyNumberFormat="1"/>
    <xf numFmtId="4" fontId="21" fillId="5" borderId="11" xfId="0" applyNumberFormat="1" applyFont="1" applyFill="1" applyBorder="1"/>
    <xf numFmtId="164" fontId="22" fillId="5" borderId="11" xfId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4" fontId="7" fillId="3" borderId="11" xfId="0" applyNumberFormat="1" applyFont="1" applyFill="1" applyBorder="1" applyAlignment="1">
      <alignment vertical="center" wrapText="1"/>
    </xf>
    <xf numFmtId="4" fontId="7" fillId="3" borderId="11" xfId="0" applyNumberFormat="1" applyFont="1" applyFill="1" applyBorder="1" applyAlignment="1">
      <alignment horizontal="right" vertical="center" wrapText="1"/>
    </xf>
    <xf numFmtId="4" fontId="27" fillId="4" borderId="11" xfId="0" applyNumberFormat="1" applyFont="1" applyFill="1" applyBorder="1" applyAlignment="1">
      <alignment horizontal="right" vertical="center" wrapText="1"/>
    </xf>
    <xf numFmtId="4" fontId="27" fillId="4" borderId="11" xfId="0" applyNumberFormat="1" applyFont="1" applyFill="1" applyBorder="1" applyAlignment="1">
      <alignment vertical="center"/>
    </xf>
    <xf numFmtId="4" fontId="27" fillId="3" borderId="11" xfId="0" applyNumberFormat="1" applyFont="1" applyFill="1" applyBorder="1" applyAlignment="1">
      <alignment horizontal="right" vertical="center" wrapText="1"/>
    </xf>
    <xf numFmtId="4" fontId="20" fillId="0" borderId="11" xfId="0" applyNumberFormat="1" applyFont="1" applyBorder="1" applyAlignment="1">
      <alignment vertical="center"/>
    </xf>
    <xf numFmtId="0" fontId="7" fillId="3" borderId="11" xfId="0" applyFont="1" applyFill="1" applyBorder="1" applyAlignment="1">
      <alignment vertical="center" wrapText="1"/>
    </xf>
    <xf numFmtId="164" fontId="7" fillId="3" borderId="11" xfId="1" applyFont="1" applyFill="1" applyBorder="1" applyAlignment="1">
      <alignment vertical="center" wrapText="1"/>
    </xf>
    <xf numFmtId="4" fontId="27" fillId="3" borderId="11" xfId="0" applyNumberFormat="1" applyFont="1" applyFill="1" applyBorder="1" applyAlignment="1">
      <alignment vertical="center" wrapText="1"/>
    </xf>
    <xf numFmtId="4" fontId="20" fillId="6" borderId="11" xfId="0" applyNumberFormat="1" applyFont="1" applyFill="1" applyBorder="1" applyAlignment="1">
      <alignment horizontal="right" vertical="center" wrapText="1"/>
    </xf>
    <xf numFmtId="4" fontId="20" fillId="6" borderId="11" xfId="0" applyNumberFormat="1" applyFont="1" applyFill="1" applyBorder="1" applyAlignment="1">
      <alignment vertical="center"/>
    </xf>
    <xf numFmtId="4" fontId="9" fillId="3" borderId="11" xfId="0" applyNumberFormat="1" applyFont="1" applyFill="1" applyBorder="1" applyAlignment="1">
      <alignment vertical="center" wrapText="1"/>
    </xf>
    <xf numFmtId="4" fontId="28" fillId="4" borderId="11" xfId="0" applyNumberFormat="1" applyFont="1" applyFill="1" applyBorder="1" applyAlignment="1">
      <alignment vertical="center"/>
    </xf>
    <xf numFmtId="0" fontId="29" fillId="8" borderId="11" xfId="0" applyFont="1" applyFill="1" applyBorder="1" applyAlignment="1">
      <alignment vertical="center"/>
    </xf>
    <xf numFmtId="164" fontId="30" fillId="8" borderId="11" xfId="1" applyFont="1" applyFill="1" applyBorder="1" applyAlignment="1">
      <alignment horizontal="center" vertical="center" wrapText="1"/>
    </xf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vertical="center"/>
    </xf>
    <xf numFmtId="0" fontId="30" fillId="9" borderId="11" xfId="0" applyFont="1" applyFill="1" applyBorder="1" applyAlignment="1">
      <alignment vertical="center"/>
    </xf>
    <xf numFmtId="0" fontId="19" fillId="8" borderId="11" xfId="0" applyFont="1" applyFill="1" applyBorder="1" applyAlignment="1">
      <alignment vertical="center"/>
    </xf>
    <xf numFmtId="0" fontId="19" fillId="8" borderId="11" xfId="0" applyFont="1" applyFill="1" applyBorder="1" applyAlignment="1">
      <alignment vertical="center" wrapText="1"/>
    </xf>
    <xf numFmtId="164" fontId="19" fillId="8" borderId="11" xfId="1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right" vertical="center"/>
    </xf>
    <xf numFmtId="0" fontId="20" fillId="10" borderId="11" xfId="0" applyFont="1" applyFill="1" applyBorder="1" applyAlignment="1">
      <alignment horizontal="center" vertical="center" wrapText="1"/>
    </xf>
    <xf numFmtId="164" fontId="20" fillId="10" borderId="11" xfId="1" applyFont="1" applyFill="1" applyBorder="1" applyAlignment="1">
      <alignment horizontal="center" vertical="center"/>
    </xf>
    <xf numFmtId="4" fontId="20" fillId="10" borderId="11" xfId="0" applyNumberFormat="1" applyFont="1" applyFill="1" applyBorder="1" applyAlignment="1">
      <alignment horizontal="center" vertical="center"/>
    </xf>
    <xf numFmtId="166" fontId="20" fillId="10" borderId="11" xfId="0" applyNumberFormat="1" applyFont="1" applyFill="1" applyBorder="1" applyAlignment="1">
      <alignment horizontal="center" vertical="center"/>
    </xf>
    <xf numFmtId="0" fontId="20" fillId="10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164" fontId="20" fillId="0" borderId="11" xfId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9" fillId="9" borderId="11" xfId="0" applyFont="1" applyFill="1" applyBorder="1" applyAlignment="1">
      <alignment vertical="center"/>
    </xf>
    <xf numFmtId="0" fontId="19" fillId="9" borderId="11" xfId="0" applyFont="1" applyFill="1" applyBorder="1" applyAlignment="1">
      <alignment horizontal="center" vertical="center"/>
    </xf>
    <xf numFmtId="164" fontId="19" fillId="0" borderId="11" xfId="1" applyFont="1" applyBorder="1" applyAlignment="1">
      <alignment horizontal="center" vertical="center"/>
    </xf>
    <xf numFmtId="4" fontId="19" fillId="10" borderId="11" xfId="0" applyNumberFormat="1" applyFont="1" applyFill="1" applyBorder="1" applyAlignment="1">
      <alignment horizontal="center" vertical="center"/>
    </xf>
    <xf numFmtId="166" fontId="19" fillId="10" borderId="11" xfId="0" applyNumberFormat="1" applyFont="1" applyFill="1" applyBorder="1" applyAlignment="1">
      <alignment horizontal="center" vertical="center"/>
    </xf>
    <xf numFmtId="0" fontId="29" fillId="8" borderId="11" xfId="0" applyFont="1" applyFill="1" applyBorder="1"/>
    <xf numFmtId="0" fontId="19" fillId="8" borderId="11" xfId="0" applyFont="1" applyFill="1" applyBorder="1" applyAlignment="1">
      <alignment horizontal="center" vertical="center"/>
    </xf>
    <xf numFmtId="0" fontId="20" fillId="10" borderId="11" xfId="0" applyFont="1" applyFill="1" applyBorder="1" applyAlignment="1">
      <alignment vertical="center"/>
    </xf>
    <xf numFmtId="4" fontId="20" fillId="10" borderId="11" xfId="0" applyNumberFormat="1" applyFont="1" applyFill="1" applyBorder="1" applyAlignment="1">
      <alignment vertical="center"/>
    </xf>
    <xf numFmtId="4" fontId="20" fillId="10" borderId="11" xfId="0" applyNumberFormat="1" applyFont="1" applyFill="1" applyBorder="1" applyAlignment="1">
      <alignment horizontal="right" vertical="center"/>
    </xf>
    <xf numFmtId="166" fontId="20" fillId="10" borderId="11" xfId="0" applyNumberFormat="1" applyFont="1" applyFill="1" applyBorder="1" applyAlignment="1">
      <alignment horizontal="right" vertical="center"/>
    </xf>
    <xf numFmtId="0" fontId="20" fillId="0" borderId="11" xfId="0" applyFont="1" applyBorder="1" applyAlignment="1">
      <alignment vertical="center"/>
    </xf>
    <xf numFmtId="164" fontId="19" fillId="9" borderId="11" xfId="1" applyFont="1" applyFill="1" applyBorder="1" applyAlignment="1">
      <alignment horizontal="center" vertical="center"/>
    </xf>
    <xf numFmtId="4" fontId="19" fillId="9" borderId="11" xfId="0" applyNumberFormat="1" applyFont="1" applyFill="1" applyBorder="1" applyAlignment="1">
      <alignment vertical="center"/>
    </xf>
    <xf numFmtId="4" fontId="19" fillId="10" borderId="11" xfId="0" applyNumberFormat="1" applyFont="1" applyFill="1" applyBorder="1" applyAlignment="1">
      <alignment horizontal="right" vertical="center"/>
    </xf>
    <xf numFmtId="166" fontId="19" fillId="10" borderId="11" xfId="0" applyNumberFormat="1" applyFont="1" applyFill="1" applyBorder="1" applyAlignment="1">
      <alignment horizontal="right" vertical="center"/>
    </xf>
    <xf numFmtId="0" fontId="30" fillId="8" borderId="11" xfId="0" applyFont="1" applyFill="1" applyBorder="1"/>
    <xf numFmtId="164" fontId="20" fillId="8" borderId="11" xfId="1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vertical="center"/>
    </xf>
    <xf numFmtId="164" fontId="19" fillId="10" borderId="11" xfId="1" applyFont="1" applyFill="1" applyBorder="1" applyAlignment="1">
      <alignment horizontal="center" vertical="center"/>
    </xf>
    <xf numFmtId="0" fontId="7" fillId="7" borderId="11" xfId="0" applyFont="1" applyFill="1" applyBorder="1"/>
    <xf numFmtId="0" fontId="9" fillId="7" borderId="11" xfId="0" applyFont="1" applyFill="1" applyBorder="1"/>
    <xf numFmtId="164" fontId="9" fillId="7" borderId="11" xfId="1" applyFont="1" applyFill="1" applyBorder="1" applyAlignment="1">
      <alignment horizontal="center"/>
    </xf>
    <xf numFmtId="4" fontId="9" fillId="7" borderId="11" xfId="0" applyNumberFormat="1" applyFont="1" applyFill="1" applyBorder="1"/>
    <xf numFmtId="0" fontId="19" fillId="7" borderId="11" xfId="0" applyFont="1" applyFill="1" applyBorder="1" applyAlignment="1">
      <alignment vertical="center"/>
    </xf>
    <xf numFmtId="164" fontId="19" fillId="7" borderId="11" xfId="1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vertical="center" wrapText="1"/>
    </xf>
    <xf numFmtId="4" fontId="20" fillId="0" borderId="11" xfId="0" applyNumberFormat="1" applyFont="1" applyBorder="1" applyAlignment="1">
      <alignment horizontal="right" vertical="center"/>
    </xf>
    <xf numFmtId="2" fontId="20" fillId="0" borderId="11" xfId="0" applyNumberFormat="1" applyFont="1" applyBorder="1" applyAlignment="1">
      <alignment horizontal="right" vertical="center"/>
    </xf>
    <xf numFmtId="4" fontId="19" fillId="0" borderId="11" xfId="0" applyNumberFormat="1" applyFont="1" applyBorder="1" applyAlignment="1">
      <alignment horizontal="right" vertical="center"/>
    </xf>
    <xf numFmtId="2" fontId="19" fillId="0" borderId="11" xfId="0" applyNumberFormat="1" applyFont="1" applyBorder="1" applyAlignment="1">
      <alignment horizontal="right" vertical="center"/>
    </xf>
    <xf numFmtId="164" fontId="20" fillId="0" borderId="11" xfId="1" applyFont="1" applyBorder="1" applyAlignment="1">
      <alignment horizontal="right" vertical="center"/>
    </xf>
    <xf numFmtId="164" fontId="19" fillId="9" borderId="11" xfId="1" applyFont="1" applyFill="1" applyBorder="1" applyAlignment="1">
      <alignment horizontal="right" vertical="center"/>
    </xf>
    <xf numFmtId="164" fontId="0" fillId="0" borderId="0" xfId="1" applyFont="1"/>
    <xf numFmtId="164" fontId="20" fillId="8" borderId="11" xfId="1" applyFont="1" applyFill="1" applyBorder="1" applyAlignment="1">
      <alignment horizontal="center" vertical="center" wrapText="1"/>
    </xf>
    <xf numFmtId="164" fontId="19" fillId="10" borderId="11" xfId="1" applyFont="1" applyFill="1" applyBorder="1" applyAlignment="1">
      <alignment vertical="center"/>
    </xf>
    <xf numFmtId="166" fontId="0" fillId="0" borderId="0" xfId="0" applyNumberFormat="1"/>
    <xf numFmtId="0" fontId="3" fillId="0" borderId="0" xfId="0" applyFont="1"/>
    <xf numFmtId="164" fontId="2" fillId="0" borderId="11" xfId="2" applyNumberFormat="1" applyBorder="1" applyAlignment="1">
      <alignment vertical="center"/>
    </xf>
    <xf numFmtId="164" fontId="2" fillId="4" borderId="11" xfId="2" applyNumberFormat="1" applyFill="1" applyBorder="1" applyAlignment="1" applyProtection="1">
      <alignment vertical="center"/>
    </xf>
    <xf numFmtId="164" fontId="2" fillId="4" borderId="11" xfId="2" applyNumberFormat="1" applyFill="1" applyBorder="1" applyAlignment="1">
      <alignment vertical="center" wrapText="1"/>
    </xf>
    <xf numFmtId="164" fontId="2" fillId="0" borderId="11" xfId="2" applyNumberFormat="1" applyBorder="1" applyAlignment="1">
      <alignment vertical="top"/>
    </xf>
    <xf numFmtId="164" fontId="2" fillId="4" borderId="11" xfId="2" applyNumberFormat="1" applyFill="1" applyBorder="1" applyAlignment="1" applyProtection="1">
      <alignment vertical="center" wrapText="1"/>
    </xf>
    <xf numFmtId="164" fontId="2" fillId="0" borderId="11" xfId="2" applyNumberFormat="1" applyBorder="1" applyAlignment="1"/>
    <xf numFmtId="164" fontId="31" fillId="0" borderId="11" xfId="2" applyNumberFormat="1" applyFont="1" applyBorder="1" applyAlignment="1">
      <alignment vertical="center"/>
    </xf>
    <xf numFmtId="164" fontId="31" fillId="0" borderId="11" xfId="2" applyNumberFormat="1" applyFont="1" applyBorder="1" applyAlignment="1">
      <alignment vertical="center" wrapText="1"/>
    </xf>
    <xf numFmtId="164" fontId="31" fillId="11" borderId="11" xfId="2" applyNumberFormat="1" applyFont="1" applyFill="1" applyBorder="1" applyAlignment="1">
      <alignment vertical="center"/>
    </xf>
    <xf numFmtId="164" fontId="31" fillId="12" borderId="11" xfId="2" applyNumberFormat="1" applyFont="1" applyFill="1" applyBorder="1" applyAlignment="1">
      <alignment vertical="center"/>
    </xf>
    <xf numFmtId="164" fontId="31" fillId="13" borderId="11" xfId="2" applyNumberFormat="1" applyFont="1" applyFill="1" applyBorder="1" applyAlignment="1">
      <alignment vertical="center"/>
    </xf>
    <xf numFmtId="164" fontId="31" fillId="13" borderId="11" xfId="2" applyNumberFormat="1" applyFont="1" applyFill="1" applyBorder="1" applyAlignment="1"/>
    <xf numFmtId="164" fontId="31" fillId="13" borderId="11" xfId="2" applyNumberFormat="1" applyFont="1" applyFill="1" applyBorder="1" applyAlignment="1">
      <alignment vertical="top"/>
    </xf>
    <xf numFmtId="0" fontId="32" fillId="0" borderId="0" xfId="0" applyFont="1"/>
    <xf numFmtId="164" fontId="1" fillId="2" borderId="1" xfId="1" applyFill="1" applyBorder="1" applyAlignment="1">
      <alignment horizontal="left" vertical="center" wrapText="1" indent="2"/>
    </xf>
    <xf numFmtId="164" fontId="1" fillId="2" borderId="1" xfId="1" applyFill="1" applyBorder="1" applyAlignment="1">
      <alignment horizontal="left" vertical="center" indent="2"/>
    </xf>
    <xf numFmtId="164" fontId="3" fillId="2" borderId="1" xfId="1" applyFont="1" applyFill="1" applyBorder="1" applyAlignment="1">
      <alignment horizontal="left" vertical="center" indent="2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1" fillId="2" borderId="1" xfId="1" applyNumberFormat="1" applyFill="1" applyBorder="1" applyAlignment="1">
      <alignment horizontal="center" vertical="center" wrapText="1"/>
    </xf>
    <xf numFmtId="0" fontId="1" fillId="2" borderId="1" xfId="1" applyNumberForma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top" wrapText="1"/>
    </xf>
    <xf numFmtId="0" fontId="1" fillId="2" borderId="1" xfId="1" applyNumberFormat="1" applyFill="1" applyBorder="1" applyAlignment="1">
      <alignment vertical="top" wrapText="1"/>
    </xf>
    <xf numFmtId="164" fontId="1" fillId="2" borderId="1" xfId="1" applyFill="1" applyBorder="1" applyAlignment="1">
      <alignment horizontal="left" vertical="center" indent="7"/>
    </xf>
    <xf numFmtId="164" fontId="3" fillId="2" borderId="1" xfId="1" applyFont="1" applyFill="1" applyBorder="1" applyAlignment="1">
      <alignment horizontal="left" vertical="center" indent="7"/>
    </xf>
    <xf numFmtId="0" fontId="1" fillId="2" borderId="1" xfId="1" applyNumberFormat="1" applyFill="1" applyBorder="1" applyAlignment="1">
      <alignment horizontal="left" vertical="center" indent="6"/>
    </xf>
    <xf numFmtId="0" fontId="5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1" fillId="3" borderId="5" xfId="3" applyFont="1" applyFill="1" applyBorder="1" applyAlignment="1">
      <alignment horizontal="center" wrapText="1"/>
    </xf>
    <xf numFmtId="0" fontId="11" fillId="3" borderId="0" xfId="3" applyFont="1" applyFill="1" applyAlignment="1">
      <alignment horizontal="center" wrapText="1"/>
    </xf>
    <xf numFmtId="0" fontId="11" fillId="3" borderId="6" xfId="3" applyFont="1" applyFill="1" applyBorder="1" applyAlignment="1">
      <alignment horizontal="center" wrapText="1"/>
    </xf>
    <xf numFmtId="0" fontId="17" fillId="4" borderId="0" xfId="0" applyFont="1" applyFill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4" fontId="16" fillId="4" borderId="10" xfId="0" applyNumberFormat="1" applyFont="1" applyFill="1" applyBorder="1" applyAlignment="1">
      <alignment horizontal="right" vertical="center" wrapText="1"/>
    </xf>
    <xf numFmtId="0" fontId="13" fillId="4" borderId="10" xfId="0" applyFont="1" applyFill="1" applyBorder="1" applyAlignment="1">
      <alignment horizontal="left" vertical="center" wrapText="1"/>
    </xf>
    <xf numFmtId="4" fontId="13" fillId="4" borderId="10" xfId="0" applyNumberFormat="1" applyFont="1" applyFill="1" applyBorder="1" applyAlignment="1">
      <alignment horizontal="righ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5">
    <cellStyle name="Comma" xfId="1" builtinId="3"/>
    <cellStyle name="Explanatory Text" xfId="2" builtinId="53"/>
    <cellStyle name="Normal" xfId="0" builtinId="0"/>
    <cellStyle name="Normal 12" xfId="4"/>
    <cellStyle name="Normal 2" xfId="3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57150</xdr:rowOff>
    </xdr:from>
    <xdr:to>
      <xdr:col>1</xdr:col>
      <xdr:colOff>522605</xdr:colOff>
      <xdr:row>6</xdr:row>
      <xdr:rowOff>114300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B9481DFC-AFE1-4649-A824-13783636ED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8150"/>
          <a:ext cx="798830" cy="8191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590550</xdr:colOff>
      <xdr:row>2</xdr:row>
      <xdr:rowOff>57150</xdr:rowOff>
    </xdr:from>
    <xdr:to>
      <xdr:col>10</xdr:col>
      <xdr:colOff>400050</xdr:colOff>
      <xdr:row>6</xdr:row>
      <xdr:rowOff>161925</xdr:rowOff>
    </xdr:to>
    <xdr:pic>
      <xdr:nvPicPr>
        <xdr:cNvPr id="3" name="Picture 2" descr="STEMA 1">
          <a:extLst>
            <a:ext uri="{FF2B5EF4-FFF2-40B4-BE49-F238E27FC236}">
              <a16:creationId xmlns:a16="http://schemas.microsoft.com/office/drawing/2014/main" id="{28C8BEEB-CDD8-4856-B915-465945437F5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67350" y="438150"/>
          <a:ext cx="1028700" cy="866775"/>
        </a:xfrm>
        <a:prstGeom prst="rect">
          <a:avLst/>
        </a:prstGeom>
        <a:noFill/>
        <a:ln w="9525" algn="in"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98" displayName="Table98" ref="A3:H10" totalsRowShown="0" headerRowDxfId="12" dataDxfId="10" headerRowBorderDxfId="11" tableBorderDxfId="9" totalsRowBorderDxfId="8">
  <autoFilter ref="A3:H10"/>
  <tableColumns count="8">
    <tableColumn id="1" name="Kategoritë ekonomike" dataDxfId="7"/>
    <tableColumn id="2" name="Ndarjet Buxhetore Nr: 08/L-332" dataDxfId="6" dataCellStyle="Comma"/>
    <tableColumn id="5" name="49 - BE - Bashkimi Evropian" dataDxfId="5" dataCellStyle="Comma"/>
    <tableColumn id="6" name="Grante të mbetura" dataDxfId="4" dataCellStyle="Comma"/>
    <tableColumn id="7" name="59 - Qeveria Japoneze" dataDxfId="3" dataCellStyle="Comma"/>
    <tableColumn id="3" name="22 - Të hyrat e bartura" dataDxfId="2" dataCellStyle="Comma"/>
    <tableColumn id="4" name="Shtesa" dataDxfId="1" dataCellStyle="Comma"/>
    <tableColumn id="11" name="Total" dataDxfId="0" dataCellStyle="Comma">
      <calculatedColumnFormula>Table98[[#This Row],[Ndarjet Buxhetore Nr: 08/L-332]]+Table98[[#This Row],[49 - BE - Bashkimi Evropian]]+Table98[[#This Row],[Grante të mbetura]]+Table98[[#This Row],[59 - Qeveria Japoneze]]+Table98[[#This Row],[22 - Të hyrat e bartura]]+Table98[[#This Row],[Shtesa]]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0" workbookViewId="0">
      <selection activeCell="C5" sqref="C5:I5"/>
    </sheetView>
  </sheetViews>
  <sheetFormatPr defaultRowHeight="15" x14ac:dyDescent="0.25"/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15.75" x14ac:dyDescent="0.25">
      <c r="A4" s="4"/>
      <c r="B4" s="5"/>
      <c r="C4" s="152" t="s">
        <v>257</v>
      </c>
      <c r="D4" s="152"/>
      <c r="E4" s="152"/>
      <c r="F4" s="152"/>
      <c r="G4" s="152"/>
      <c r="H4" s="152"/>
      <c r="I4" s="152"/>
      <c r="J4" s="5"/>
      <c r="K4" s="6"/>
    </row>
    <row r="5" spans="1:11" x14ac:dyDescent="0.25">
      <c r="A5" s="4"/>
      <c r="B5" s="5"/>
      <c r="C5" s="153" t="s">
        <v>0</v>
      </c>
      <c r="D5" s="153"/>
      <c r="E5" s="153"/>
      <c r="F5" s="153"/>
      <c r="G5" s="153"/>
      <c r="H5" s="153"/>
      <c r="I5" s="153"/>
      <c r="J5" s="5"/>
      <c r="K5" s="6"/>
    </row>
    <row r="6" spans="1:11" x14ac:dyDescent="0.25">
      <c r="A6" s="4"/>
      <c r="B6" s="5"/>
      <c r="C6" s="153" t="s">
        <v>1</v>
      </c>
      <c r="D6" s="153"/>
      <c r="E6" s="153"/>
      <c r="F6" s="153"/>
      <c r="G6" s="153"/>
      <c r="H6" s="153"/>
      <c r="I6" s="153"/>
      <c r="J6" s="5"/>
      <c r="K6" s="6"/>
    </row>
    <row r="7" spans="1:1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7"/>
      <c r="B9" s="8" t="s">
        <v>256</v>
      </c>
      <c r="C9" s="9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/>
      <c r="B10" s="10"/>
      <c r="C10" s="9"/>
      <c r="D10" s="5"/>
      <c r="E10" s="5"/>
      <c r="F10" s="5"/>
      <c r="G10" s="5"/>
      <c r="H10" s="5"/>
      <c r="I10" s="5"/>
      <c r="J10" s="5"/>
      <c r="K10" s="6"/>
    </row>
    <row r="11" spans="1:11" x14ac:dyDescent="0.25">
      <c r="A11" s="7"/>
      <c r="B11" s="10"/>
      <c r="C11" s="9"/>
      <c r="D11" s="5"/>
      <c r="E11" s="5"/>
      <c r="F11" s="5"/>
      <c r="G11" s="5"/>
      <c r="H11" s="5"/>
      <c r="I11" s="5"/>
      <c r="J11" s="5"/>
      <c r="K11" s="6"/>
    </row>
    <row r="12" spans="1:11" x14ac:dyDescent="0.25">
      <c r="A12" s="7"/>
      <c r="B12" s="10"/>
      <c r="C12" s="9"/>
      <c r="D12" s="5"/>
      <c r="E12" s="5"/>
      <c r="F12" s="5"/>
      <c r="G12" s="5"/>
      <c r="H12" s="5"/>
      <c r="I12" s="5"/>
      <c r="J12" s="5"/>
      <c r="K12" s="6"/>
    </row>
    <row r="13" spans="1:1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</row>
    <row r="15" spans="1:11" ht="23.25" x14ac:dyDescent="0.35">
      <c r="A15" s="4"/>
      <c r="B15" s="154" t="s">
        <v>2</v>
      </c>
      <c r="C15" s="154"/>
      <c r="D15" s="154"/>
      <c r="E15" s="154"/>
      <c r="F15" s="154"/>
      <c r="G15" s="154"/>
      <c r="H15" s="154"/>
      <c r="I15" s="154"/>
      <c r="J15" s="5"/>
      <c r="K15" s="6"/>
    </row>
    <row r="16" spans="1:1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</row>
    <row r="19" spans="1:1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</row>
    <row r="20" spans="1:1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 spans="1:1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</row>
    <row r="22" spans="1:1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</row>
    <row r="23" spans="1:1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</row>
    <row r="24" spans="1:11" ht="8.25" customHeight="1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6"/>
    </row>
    <row r="25" spans="1:11" x14ac:dyDescent="0.25">
      <c r="A25" s="155" t="s">
        <v>3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7"/>
    </row>
    <row r="26" spans="1:11" x14ac:dyDescent="0.25">
      <c r="A26" s="155"/>
      <c r="B26" s="156"/>
      <c r="C26" s="156"/>
      <c r="D26" s="156"/>
      <c r="E26" s="156"/>
      <c r="F26" s="156"/>
      <c r="G26" s="156"/>
      <c r="H26" s="156"/>
      <c r="I26" s="156"/>
      <c r="J26" s="156"/>
      <c r="K26" s="157"/>
    </row>
    <row r="27" spans="1:11" ht="32.25" customHeight="1" x14ac:dyDescent="0.25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7"/>
    </row>
    <row r="28" spans="1:11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6"/>
    </row>
    <row r="29" spans="1:11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6"/>
    </row>
    <row r="30" spans="1:1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6"/>
    </row>
    <row r="31" spans="1:11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6"/>
    </row>
    <row r="32" spans="1:11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6"/>
    </row>
    <row r="37" spans="1:11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25">
      <c r="A44" s="4"/>
      <c r="B44" s="5"/>
      <c r="C44" s="11"/>
      <c r="D44" s="5"/>
      <c r="E44" s="5"/>
      <c r="F44" s="5"/>
      <c r="G44" s="5"/>
      <c r="H44" s="5"/>
      <c r="I44" s="5"/>
      <c r="J44" s="5"/>
      <c r="K44" s="6"/>
    </row>
    <row r="45" spans="1:11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5">
      <c r="A48" s="4"/>
      <c r="B48" s="5"/>
      <c r="D48" s="12"/>
      <c r="E48" s="13" t="s">
        <v>4</v>
      </c>
      <c r="F48" s="5"/>
      <c r="G48" s="5"/>
      <c r="H48" s="5"/>
      <c r="I48" s="5"/>
      <c r="J48" s="5"/>
      <c r="K48" s="6"/>
    </row>
    <row r="49" spans="1:11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6"/>
    </row>
    <row r="50" spans="1:11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6"/>
    </row>
    <row r="52" spans="1:11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6"/>
    </row>
    <row r="53" spans="1:11" ht="15.75" thickBot="1" x14ac:dyDescent="0.3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6"/>
    </row>
  </sheetData>
  <mergeCells count="5">
    <mergeCell ref="C4:I4"/>
    <mergeCell ref="C5:I5"/>
    <mergeCell ref="C6:I6"/>
    <mergeCell ref="B15:I15"/>
    <mergeCell ref="A25:K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workbookViewId="0">
      <selection activeCell="T9" sqref="T9"/>
    </sheetView>
  </sheetViews>
  <sheetFormatPr defaultRowHeight="15" x14ac:dyDescent="0.25"/>
  <cols>
    <col min="6" max="6" width="6.7109375" customWidth="1"/>
    <col min="7" max="9" width="10" bestFit="1" customWidth="1"/>
    <col min="11" max="11" width="14.140625" customWidth="1"/>
    <col min="12" max="12" width="1.5703125" customWidth="1"/>
    <col min="13" max="13" width="12.7109375" customWidth="1"/>
    <col min="14" max="14" width="0.5703125" customWidth="1"/>
    <col min="15" max="15" width="1.7109375" customWidth="1"/>
    <col min="16" max="16" width="7.42578125" customWidth="1"/>
    <col min="17" max="17" width="9.140625" hidden="1" customWidth="1"/>
    <col min="18" max="18" width="3.85546875" customWidth="1"/>
  </cols>
  <sheetData>
    <row r="1" spans="1:18" x14ac:dyDescent="0.25">
      <c r="D1" s="158" t="s">
        <v>51</v>
      </c>
      <c r="E1" s="158"/>
      <c r="F1" s="158"/>
      <c r="G1" s="158"/>
      <c r="H1" s="158"/>
      <c r="I1" s="158"/>
      <c r="J1" s="158"/>
      <c r="K1" s="158"/>
    </row>
    <row r="2" spans="1:18" x14ac:dyDescent="0.25">
      <c r="D2" s="20"/>
      <c r="E2" s="20"/>
      <c r="F2" s="20"/>
      <c r="G2" s="20"/>
      <c r="H2" s="20"/>
      <c r="I2" s="20"/>
      <c r="J2" s="20"/>
      <c r="K2" s="20"/>
    </row>
    <row r="3" spans="1:18" ht="33.75" x14ac:dyDescent="0.25">
      <c r="A3" s="164" t="s">
        <v>5</v>
      </c>
      <c r="B3" s="164"/>
      <c r="C3" s="164"/>
      <c r="D3" s="164"/>
      <c r="E3" s="164" t="s">
        <v>6</v>
      </c>
      <c r="F3" s="164"/>
      <c r="G3" s="17" t="s">
        <v>7</v>
      </c>
      <c r="H3" s="17" t="s">
        <v>8</v>
      </c>
      <c r="I3" s="17" t="s">
        <v>9</v>
      </c>
      <c r="J3" s="17" t="s">
        <v>10</v>
      </c>
      <c r="K3" s="164" t="s">
        <v>11</v>
      </c>
      <c r="L3" s="164"/>
      <c r="M3" s="164" t="s">
        <v>12</v>
      </c>
      <c r="N3" s="164"/>
      <c r="O3" s="164" t="s">
        <v>13</v>
      </c>
      <c r="P3" s="164"/>
      <c r="Q3" s="164"/>
      <c r="R3" s="164"/>
    </row>
    <row r="4" spans="1:18" x14ac:dyDescent="0.25">
      <c r="A4" s="164" t="s">
        <v>14</v>
      </c>
      <c r="B4" s="164"/>
      <c r="C4" s="164"/>
      <c r="D4" s="164"/>
      <c r="E4" s="164" t="s">
        <v>15</v>
      </c>
      <c r="F4" s="164"/>
      <c r="G4" s="17" t="s">
        <v>16</v>
      </c>
      <c r="H4" s="17" t="s">
        <v>17</v>
      </c>
      <c r="I4" s="17" t="s">
        <v>18</v>
      </c>
      <c r="J4" s="17" t="s">
        <v>19</v>
      </c>
      <c r="K4" s="164" t="s">
        <v>20</v>
      </c>
      <c r="L4" s="164"/>
      <c r="M4" s="164" t="s">
        <v>21</v>
      </c>
      <c r="N4" s="164"/>
      <c r="O4" s="164" t="s">
        <v>22</v>
      </c>
      <c r="P4" s="164"/>
      <c r="Q4" s="164"/>
      <c r="R4" s="164"/>
    </row>
    <row r="5" spans="1:18" x14ac:dyDescent="0.25">
      <c r="A5" s="163" t="s">
        <v>23</v>
      </c>
      <c r="B5" s="163"/>
      <c r="C5" s="163"/>
      <c r="D5" s="163"/>
      <c r="E5" s="162">
        <v>3370349.84</v>
      </c>
      <c r="F5" s="162"/>
      <c r="G5" s="18">
        <v>2217548.09</v>
      </c>
      <c r="H5" s="18">
        <v>1152801.75</v>
      </c>
      <c r="I5" s="18">
        <v>1555100.19</v>
      </c>
      <c r="J5" s="18">
        <v>61524.97</v>
      </c>
      <c r="K5" s="162">
        <v>1753724.68</v>
      </c>
      <c r="L5" s="162"/>
      <c r="M5" s="162">
        <v>0</v>
      </c>
      <c r="N5" s="162"/>
      <c r="O5" s="162">
        <v>3370349.84</v>
      </c>
      <c r="P5" s="162"/>
      <c r="Q5" s="162"/>
      <c r="R5" s="162"/>
    </row>
    <row r="6" spans="1:18" x14ac:dyDescent="0.25">
      <c r="A6" s="163" t="s">
        <v>24</v>
      </c>
      <c r="B6" s="163"/>
      <c r="C6" s="163"/>
      <c r="D6" s="163"/>
      <c r="E6" s="162">
        <v>3370349.84</v>
      </c>
      <c r="F6" s="162"/>
      <c r="G6" s="18">
        <v>2217548.09</v>
      </c>
      <c r="H6" s="18">
        <v>1152801.75</v>
      </c>
      <c r="I6" s="18">
        <v>1555100.19</v>
      </c>
      <c r="J6" s="18">
        <v>61524.97</v>
      </c>
      <c r="K6" s="162">
        <v>1753724.68</v>
      </c>
      <c r="L6" s="162"/>
      <c r="M6" s="162">
        <v>0</v>
      </c>
      <c r="N6" s="162"/>
      <c r="O6" s="162">
        <v>3370349.84</v>
      </c>
      <c r="P6" s="162"/>
      <c r="Q6" s="162"/>
      <c r="R6" s="162"/>
    </row>
    <row r="7" spans="1:18" x14ac:dyDescent="0.25">
      <c r="A7" s="163" t="s">
        <v>25</v>
      </c>
      <c r="B7" s="163"/>
      <c r="C7" s="163"/>
      <c r="D7" s="163"/>
      <c r="E7" s="162">
        <v>164822.35999999999</v>
      </c>
      <c r="F7" s="162"/>
      <c r="G7" s="18">
        <v>108473.29</v>
      </c>
      <c r="H7" s="18">
        <v>56349.07</v>
      </c>
      <c r="I7" s="18">
        <v>93606.81</v>
      </c>
      <c r="J7" s="18">
        <v>545</v>
      </c>
      <c r="K7" s="162">
        <v>70670.55</v>
      </c>
      <c r="L7" s="162"/>
      <c r="M7" s="162">
        <v>0</v>
      </c>
      <c r="N7" s="162"/>
      <c r="O7" s="162">
        <v>164822.35999999999</v>
      </c>
      <c r="P7" s="162"/>
      <c r="Q7" s="162"/>
      <c r="R7" s="162"/>
    </row>
    <row r="8" spans="1:18" x14ac:dyDescent="0.25">
      <c r="A8" s="159" t="s">
        <v>26</v>
      </c>
      <c r="B8" s="159"/>
      <c r="C8" s="159"/>
      <c r="D8" s="159"/>
      <c r="E8" s="160">
        <v>114822.36</v>
      </c>
      <c r="F8" s="160"/>
      <c r="G8" s="19">
        <v>58473.29</v>
      </c>
      <c r="H8" s="19">
        <v>56349.07</v>
      </c>
      <c r="I8" s="19">
        <v>58473.29</v>
      </c>
      <c r="J8" s="19">
        <v>0</v>
      </c>
      <c r="K8" s="160">
        <v>56349.07</v>
      </c>
      <c r="L8" s="160"/>
      <c r="M8" s="160">
        <v>0</v>
      </c>
      <c r="N8" s="160"/>
      <c r="O8" s="160">
        <v>114822.36</v>
      </c>
      <c r="P8" s="160"/>
      <c r="Q8" s="160"/>
      <c r="R8" s="160"/>
    </row>
    <row r="9" spans="1:18" x14ac:dyDescent="0.25">
      <c r="A9" s="159" t="s">
        <v>27</v>
      </c>
      <c r="B9" s="159"/>
      <c r="C9" s="159"/>
      <c r="D9" s="159"/>
      <c r="E9" s="160">
        <v>50000</v>
      </c>
      <c r="F9" s="160"/>
      <c r="G9" s="19">
        <v>50000</v>
      </c>
      <c r="H9" s="19">
        <v>0</v>
      </c>
      <c r="I9" s="19">
        <v>35133.519999999997</v>
      </c>
      <c r="J9" s="19">
        <v>545</v>
      </c>
      <c r="K9" s="160">
        <v>14321.48</v>
      </c>
      <c r="L9" s="160"/>
      <c r="M9" s="160">
        <v>0</v>
      </c>
      <c r="N9" s="160"/>
      <c r="O9" s="160">
        <v>50000</v>
      </c>
      <c r="P9" s="160"/>
      <c r="Q9" s="160"/>
      <c r="R9" s="160"/>
    </row>
    <row r="10" spans="1:18" x14ac:dyDescent="0.25">
      <c r="A10" s="163" t="s">
        <v>28</v>
      </c>
      <c r="B10" s="163"/>
      <c r="C10" s="163"/>
      <c r="D10" s="163"/>
      <c r="E10" s="162">
        <v>236671.83</v>
      </c>
      <c r="F10" s="162"/>
      <c r="G10" s="18">
        <v>183715.91</v>
      </c>
      <c r="H10" s="18">
        <v>52955.92</v>
      </c>
      <c r="I10" s="18">
        <v>130596.6</v>
      </c>
      <c r="J10" s="18">
        <v>7148.01</v>
      </c>
      <c r="K10" s="162">
        <v>98927.22</v>
      </c>
      <c r="L10" s="162"/>
      <c r="M10" s="162">
        <v>0</v>
      </c>
      <c r="N10" s="162"/>
      <c r="O10" s="162">
        <v>236671.83</v>
      </c>
      <c r="P10" s="162"/>
      <c r="Q10" s="162"/>
      <c r="R10" s="162"/>
    </row>
    <row r="11" spans="1:18" x14ac:dyDescent="0.25">
      <c r="A11" s="159" t="s">
        <v>26</v>
      </c>
      <c r="B11" s="159"/>
      <c r="C11" s="159"/>
      <c r="D11" s="159"/>
      <c r="E11" s="160">
        <v>106671.83</v>
      </c>
      <c r="F11" s="160"/>
      <c r="G11" s="19">
        <v>53715.91</v>
      </c>
      <c r="H11" s="19">
        <v>52955.92</v>
      </c>
      <c r="I11" s="19">
        <v>53715.91</v>
      </c>
      <c r="J11" s="19">
        <v>0</v>
      </c>
      <c r="K11" s="160">
        <v>52955.92</v>
      </c>
      <c r="L11" s="160"/>
      <c r="M11" s="160">
        <v>0</v>
      </c>
      <c r="N11" s="160"/>
      <c r="O11" s="160">
        <v>106671.83</v>
      </c>
      <c r="P11" s="160"/>
      <c r="Q11" s="160"/>
      <c r="R11" s="160"/>
    </row>
    <row r="12" spans="1:18" x14ac:dyDescent="0.25">
      <c r="A12" s="159" t="s">
        <v>27</v>
      </c>
      <c r="B12" s="159"/>
      <c r="C12" s="159"/>
      <c r="D12" s="159"/>
      <c r="E12" s="160">
        <v>75000</v>
      </c>
      <c r="F12" s="160"/>
      <c r="G12" s="19">
        <v>75000</v>
      </c>
      <c r="H12" s="19">
        <v>0</v>
      </c>
      <c r="I12" s="19">
        <v>52972.28</v>
      </c>
      <c r="J12" s="19">
        <v>7014.85</v>
      </c>
      <c r="K12" s="160">
        <v>15012.87</v>
      </c>
      <c r="L12" s="160"/>
      <c r="M12" s="160">
        <v>0</v>
      </c>
      <c r="N12" s="160"/>
      <c r="O12" s="160">
        <v>75000</v>
      </c>
      <c r="P12" s="160"/>
      <c r="Q12" s="160"/>
      <c r="R12" s="160"/>
    </row>
    <row r="13" spans="1:18" x14ac:dyDescent="0.25">
      <c r="A13" s="159" t="s">
        <v>29</v>
      </c>
      <c r="B13" s="159"/>
      <c r="C13" s="159"/>
      <c r="D13" s="159"/>
      <c r="E13" s="160">
        <v>55000</v>
      </c>
      <c r="F13" s="160"/>
      <c r="G13" s="19">
        <v>55000</v>
      </c>
      <c r="H13" s="19">
        <v>0</v>
      </c>
      <c r="I13" s="19">
        <v>23908.41</v>
      </c>
      <c r="J13" s="19">
        <v>133.16</v>
      </c>
      <c r="K13" s="160">
        <v>30958.43</v>
      </c>
      <c r="L13" s="160"/>
      <c r="M13" s="160">
        <v>0</v>
      </c>
      <c r="N13" s="160"/>
      <c r="O13" s="160">
        <v>55000</v>
      </c>
      <c r="P13" s="160"/>
      <c r="Q13" s="160"/>
      <c r="R13" s="160"/>
    </row>
    <row r="14" spans="1:18" x14ac:dyDescent="0.25">
      <c r="A14" s="163" t="s">
        <v>30</v>
      </c>
      <c r="B14" s="163"/>
      <c r="C14" s="163"/>
      <c r="D14" s="163"/>
      <c r="E14" s="162">
        <v>137002.29</v>
      </c>
      <c r="F14" s="162"/>
      <c r="G14" s="18">
        <v>86991.09</v>
      </c>
      <c r="H14" s="18">
        <v>50011.199999999997</v>
      </c>
      <c r="I14" s="18">
        <v>72630.490000000005</v>
      </c>
      <c r="J14" s="18">
        <v>0</v>
      </c>
      <c r="K14" s="162">
        <v>64371.8</v>
      </c>
      <c r="L14" s="162"/>
      <c r="M14" s="162">
        <v>0</v>
      </c>
      <c r="N14" s="162"/>
      <c r="O14" s="162">
        <v>137002.29</v>
      </c>
      <c r="P14" s="162"/>
      <c r="Q14" s="162"/>
      <c r="R14" s="162"/>
    </row>
    <row r="15" spans="1:18" x14ac:dyDescent="0.25">
      <c r="A15" s="159" t="s">
        <v>26</v>
      </c>
      <c r="B15" s="159"/>
      <c r="C15" s="159"/>
      <c r="D15" s="159"/>
      <c r="E15" s="160">
        <v>119502.29</v>
      </c>
      <c r="F15" s="160"/>
      <c r="G15" s="19">
        <v>69491.09</v>
      </c>
      <c r="H15" s="19">
        <v>50011.199999999997</v>
      </c>
      <c r="I15" s="19">
        <v>69491.09</v>
      </c>
      <c r="J15" s="19">
        <v>0</v>
      </c>
      <c r="K15" s="160">
        <v>50011.199999999997</v>
      </c>
      <c r="L15" s="160"/>
      <c r="M15" s="160">
        <v>0</v>
      </c>
      <c r="N15" s="160"/>
      <c r="O15" s="160">
        <v>119502.29</v>
      </c>
      <c r="P15" s="160"/>
      <c r="Q15" s="160"/>
      <c r="R15" s="160"/>
    </row>
    <row r="16" spans="1:18" x14ac:dyDescent="0.25">
      <c r="A16" s="159" t="s">
        <v>27</v>
      </c>
      <c r="B16" s="159"/>
      <c r="C16" s="159"/>
      <c r="D16" s="159"/>
      <c r="E16" s="160">
        <v>17500</v>
      </c>
      <c r="F16" s="160"/>
      <c r="G16" s="19">
        <v>17500</v>
      </c>
      <c r="H16" s="19">
        <v>0</v>
      </c>
      <c r="I16" s="19">
        <v>3139.4</v>
      </c>
      <c r="J16" s="19">
        <v>0</v>
      </c>
      <c r="K16" s="160">
        <v>14360.6</v>
      </c>
      <c r="L16" s="160"/>
      <c r="M16" s="160">
        <v>0</v>
      </c>
      <c r="N16" s="160"/>
      <c r="O16" s="160">
        <v>17500</v>
      </c>
      <c r="P16" s="160"/>
      <c r="Q16" s="160"/>
      <c r="R16" s="160"/>
    </row>
    <row r="17" spans="1:18" x14ac:dyDescent="0.25">
      <c r="A17" s="163" t="s">
        <v>31</v>
      </c>
      <c r="B17" s="163"/>
      <c r="C17" s="163"/>
      <c r="D17" s="163"/>
      <c r="E17" s="162">
        <v>73661.929999999993</v>
      </c>
      <c r="F17" s="162"/>
      <c r="G17" s="18">
        <v>33058.639999999999</v>
      </c>
      <c r="H17" s="18">
        <v>40603.29</v>
      </c>
      <c r="I17" s="18">
        <v>33043.58</v>
      </c>
      <c r="J17" s="18">
        <v>0</v>
      </c>
      <c r="K17" s="162">
        <v>40618.35</v>
      </c>
      <c r="L17" s="162"/>
      <c r="M17" s="162">
        <v>0</v>
      </c>
      <c r="N17" s="162"/>
      <c r="O17" s="162">
        <v>73661.929999999993</v>
      </c>
      <c r="P17" s="162"/>
      <c r="Q17" s="162"/>
      <c r="R17" s="162"/>
    </row>
    <row r="18" spans="1:18" x14ac:dyDescent="0.25">
      <c r="A18" s="159" t="s">
        <v>26</v>
      </c>
      <c r="B18" s="159"/>
      <c r="C18" s="159"/>
      <c r="D18" s="159"/>
      <c r="E18" s="160">
        <v>70161.929999999993</v>
      </c>
      <c r="F18" s="160"/>
      <c r="G18" s="19">
        <v>29558.639999999999</v>
      </c>
      <c r="H18" s="19">
        <v>40603.29</v>
      </c>
      <c r="I18" s="19">
        <v>29543.58</v>
      </c>
      <c r="J18" s="19">
        <v>0</v>
      </c>
      <c r="K18" s="160">
        <v>40618.35</v>
      </c>
      <c r="L18" s="160"/>
      <c r="M18" s="160">
        <v>0</v>
      </c>
      <c r="N18" s="160"/>
      <c r="O18" s="160">
        <v>70161.929999999993</v>
      </c>
      <c r="P18" s="160"/>
      <c r="Q18" s="160"/>
      <c r="R18" s="160"/>
    </row>
    <row r="19" spans="1:18" x14ac:dyDescent="0.25">
      <c r="A19" s="159" t="s">
        <v>27</v>
      </c>
      <c r="B19" s="159"/>
      <c r="C19" s="159"/>
      <c r="D19" s="159"/>
      <c r="E19" s="160">
        <v>3500</v>
      </c>
      <c r="F19" s="160"/>
      <c r="G19" s="19">
        <v>3500</v>
      </c>
      <c r="H19" s="19">
        <v>0</v>
      </c>
      <c r="I19" s="19">
        <v>3500</v>
      </c>
      <c r="J19" s="19">
        <v>0</v>
      </c>
      <c r="K19" s="160">
        <v>0</v>
      </c>
      <c r="L19" s="160"/>
      <c r="M19" s="160">
        <v>0</v>
      </c>
      <c r="N19" s="160"/>
      <c r="O19" s="160">
        <v>3500</v>
      </c>
      <c r="P19" s="160"/>
      <c r="Q19" s="160"/>
      <c r="R19" s="160"/>
    </row>
    <row r="20" spans="1:18" x14ac:dyDescent="0.25">
      <c r="A20" s="163" t="s">
        <v>32</v>
      </c>
      <c r="B20" s="163"/>
      <c r="C20" s="163"/>
      <c r="D20" s="163"/>
      <c r="E20" s="162">
        <v>223745.88</v>
      </c>
      <c r="F20" s="162"/>
      <c r="G20" s="18">
        <v>174586.56</v>
      </c>
      <c r="H20" s="18">
        <v>49159.32</v>
      </c>
      <c r="I20" s="18">
        <v>112321.27</v>
      </c>
      <c r="J20" s="18">
        <v>270.13</v>
      </c>
      <c r="K20" s="162">
        <v>111154.48</v>
      </c>
      <c r="L20" s="162"/>
      <c r="M20" s="162">
        <v>0</v>
      </c>
      <c r="N20" s="162"/>
      <c r="O20" s="162">
        <v>223745.88</v>
      </c>
      <c r="P20" s="162"/>
      <c r="Q20" s="162"/>
      <c r="R20" s="162"/>
    </row>
    <row r="21" spans="1:18" x14ac:dyDescent="0.25">
      <c r="A21" s="159" t="s">
        <v>26</v>
      </c>
      <c r="B21" s="159"/>
      <c r="C21" s="159"/>
      <c r="D21" s="159"/>
      <c r="E21" s="160">
        <v>95745.88</v>
      </c>
      <c r="F21" s="160"/>
      <c r="G21" s="19">
        <v>46586.559999999998</v>
      </c>
      <c r="H21" s="19">
        <v>49159.32</v>
      </c>
      <c r="I21" s="19">
        <v>46586.559999999998</v>
      </c>
      <c r="J21" s="19">
        <v>0</v>
      </c>
      <c r="K21" s="160">
        <v>49159.32</v>
      </c>
      <c r="L21" s="160"/>
      <c r="M21" s="160">
        <v>0</v>
      </c>
      <c r="N21" s="160"/>
      <c r="O21" s="160">
        <v>95745.88</v>
      </c>
      <c r="P21" s="160"/>
      <c r="Q21" s="160"/>
      <c r="R21" s="160"/>
    </row>
    <row r="22" spans="1:18" x14ac:dyDescent="0.25">
      <c r="A22" s="159" t="s">
        <v>27</v>
      </c>
      <c r="B22" s="159"/>
      <c r="C22" s="159"/>
      <c r="D22" s="159"/>
      <c r="E22" s="160">
        <v>100000</v>
      </c>
      <c r="F22" s="160"/>
      <c r="G22" s="19">
        <v>100000</v>
      </c>
      <c r="H22" s="19">
        <v>0</v>
      </c>
      <c r="I22" s="19">
        <v>59829.91</v>
      </c>
      <c r="J22" s="19">
        <v>270.13</v>
      </c>
      <c r="K22" s="160">
        <v>39899.96</v>
      </c>
      <c r="L22" s="160"/>
      <c r="M22" s="160">
        <v>0</v>
      </c>
      <c r="N22" s="160"/>
      <c r="O22" s="160">
        <v>100000</v>
      </c>
      <c r="P22" s="160"/>
      <c r="Q22" s="160"/>
      <c r="R22" s="160"/>
    </row>
    <row r="23" spans="1:18" x14ac:dyDescent="0.25">
      <c r="A23" s="159" t="s">
        <v>29</v>
      </c>
      <c r="B23" s="159"/>
      <c r="C23" s="159"/>
      <c r="D23" s="159"/>
      <c r="E23" s="160">
        <v>3000</v>
      </c>
      <c r="F23" s="160"/>
      <c r="G23" s="19">
        <v>3000</v>
      </c>
      <c r="H23" s="19">
        <v>0</v>
      </c>
      <c r="I23" s="19">
        <v>904.8</v>
      </c>
      <c r="J23" s="19">
        <v>0</v>
      </c>
      <c r="K23" s="160">
        <v>2095.1999999999998</v>
      </c>
      <c r="L23" s="160"/>
      <c r="M23" s="160">
        <v>0</v>
      </c>
      <c r="N23" s="160"/>
      <c r="O23" s="160">
        <v>3000</v>
      </c>
      <c r="P23" s="160"/>
      <c r="Q23" s="160"/>
      <c r="R23" s="160"/>
    </row>
    <row r="24" spans="1:18" x14ac:dyDescent="0.25">
      <c r="A24" s="159" t="s">
        <v>33</v>
      </c>
      <c r="B24" s="159"/>
      <c r="C24" s="159"/>
      <c r="D24" s="159"/>
      <c r="E24" s="160">
        <v>25000</v>
      </c>
      <c r="F24" s="160"/>
      <c r="G24" s="19">
        <v>25000</v>
      </c>
      <c r="H24" s="19">
        <v>0</v>
      </c>
      <c r="I24" s="19">
        <v>5000</v>
      </c>
      <c r="J24" s="19">
        <v>0</v>
      </c>
      <c r="K24" s="160">
        <v>20000</v>
      </c>
      <c r="L24" s="160"/>
      <c r="M24" s="160">
        <v>0</v>
      </c>
      <c r="N24" s="160"/>
      <c r="O24" s="160">
        <v>25000</v>
      </c>
      <c r="P24" s="160"/>
      <c r="Q24" s="160"/>
      <c r="R24" s="160"/>
    </row>
    <row r="25" spans="1:18" x14ac:dyDescent="0.25">
      <c r="A25" s="163" t="s">
        <v>34</v>
      </c>
      <c r="B25" s="163"/>
      <c r="C25" s="163"/>
      <c r="D25" s="163"/>
      <c r="E25" s="162">
        <v>3900</v>
      </c>
      <c r="F25" s="162"/>
      <c r="G25" s="18">
        <v>1350</v>
      </c>
      <c r="H25" s="18">
        <v>2550</v>
      </c>
      <c r="I25" s="18">
        <v>0</v>
      </c>
      <c r="J25" s="18">
        <v>0</v>
      </c>
      <c r="K25" s="162">
        <v>3900</v>
      </c>
      <c r="L25" s="162"/>
      <c r="M25" s="162">
        <v>0</v>
      </c>
      <c r="N25" s="162"/>
      <c r="O25" s="162">
        <v>3900</v>
      </c>
      <c r="P25" s="162"/>
      <c r="Q25" s="162"/>
      <c r="R25" s="162"/>
    </row>
    <row r="26" spans="1:18" x14ac:dyDescent="0.25">
      <c r="A26" s="159" t="s">
        <v>26</v>
      </c>
      <c r="B26" s="159"/>
      <c r="C26" s="159"/>
      <c r="D26" s="159"/>
      <c r="E26" s="160">
        <v>3400</v>
      </c>
      <c r="F26" s="160"/>
      <c r="G26" s="19">
        <v>850</v>
      </c>
      <c r="H26" s="19">
        <v>2550</v>
      </c>
      <c r="I26" s="19">
        <v>0</v>
      </c>
      <c r="J26" s="19">
        <v>0</v>
      </c>
      <c r="K26" s="160">
        <v>3400</v>
      </c>
      <c r="L26" s="160"/>
      <c r="M26" s="160">
        <v>0</v>
      </c>
      <c r="N26" s="160"/>
      <c r="O26" s="160">
        <v>3400</v>
      </c>
      <c r="P26" s="160"/>
      <c r="Q26" s="160"/>
      <c r="R26" s="160"/>
    </row>
    <row r="27" spans="1:18" x14ac:dyDescent="0.25">
      <c r="A27" s="159" t="s">
        <v>27</v>
      </c>
      <c r="B27" s="159"/>
      <c r="C27" s="159"/>
      <c r="D27" s="159"/>
      <c r="E27" s="160">
        <v>500</v>
      </c>
      <c r="F27" s="160"/>
      <c r="G27" s="19">
        <v>500</v>
      </c>
      <c r="H27" s="19">
        <v>0</v>
      </c>
      <c r="I27" s="19">
        <v>0</v>
      </c>
      <c r="J27" s="19">
        <v>0</v>
      </c>
      <c r="K27" s="160">
        <v>500</v>
      </c>
      <c r="L27" s="160"/>
      <c r="M27" s="160">
        <v>0</v>
      </c>
      <c r="N27" s="160"/>
      <c r="O27" s="160">
        <v>500</v>
      </c>
      <c r="P27" s="160"/>
      <c r="Q27" s="160"/>
      <c r="R27" s="160"/>
    </row>
    <row r="28" spans="1:18" x14ac:dyDescent="0.25">
      <c r="A28" s="163" t="s">
        <v>35</v>
      </c>
      <c r="B28" s="163"/>
      <c r="C28" s="163"/>
      <c r="D28" s="163"/>
      <c r="E28" s="162">
        <v>13789.49</v>
      </c>
      <c r="F28" s="162"/>
      <c r="G28" s="18">
        <v>7996.4</v>
      </c>
      <c r="H28" s="18">
        <v>5793.09</v>
      </c>
      <c r="I28" s="18">
        <v>5996.4</v>
      </c>
      <c r="J28" s="18">
        <v>0</v>
      </c>
      <c r="K28" s="162">
        <v>7793.09</v>
      </c>
      <c r="L28" s="162"/>
      <c r="M28" s="162">
        <v>0</v>
      </c>
      <c r="N28" s="162"/>
      <c r="O28" s="162">
        <v>13789.49</v>
      </c>
      <c r="P28" s="162"/>
      <c r="Q28" s="162"/>
      <c r="R28" s="162"/>
    </row>
    <row r="29" spans="1:18" x14ac:dyDescent="0.25">
      <c r="A29" s="159" t="s">
        <v>26</v>
      </c>
      <c r="B29" s="159"/>
      <c r="C29" s="159"/>
      <c r="D29" s="159"/>
      <c r="E29" s="160">
        <v>11789.49</v>
      </c>
      <c r="F29" s="160"/>
      <c r="G29" s="19">
        <v>5996.4</v>
      </c>
      <c r="H29" s="19">
        <v>5793.09</v>
      </c>
      <c r="I29" s="19">
        <v>5996.4</v>
      </c>
      <c r="J29" s="19">
        <v>0</v>
      </c>
      <c r="K29" s="160">
        <v>5793.09</v>
      </c>
      <c r="L29" s="160"/>
      <c r="M29" s="160">
        <v>0</v>
      </c>
      <c r="N29" s="160"/>
      <c r="O29" s="160">
        <v>11789.49</v>
      </c>
      <c r="P29" s="160"/>
      <c r="Q29" s="160"/>
      <c r="R29" s="160"/>
    </row>
    <row r="30" spans="1:18" x14ac:dyDescent="0.25">
      <c r="A30" s="159" t="s">
        <v>27</v>
      </c>
      <c r="B30" s="159"/>
      <c r="C30" s="159"/>
      <c r="D30" s="159"/>
      <c r="E30" s="160">
        <v>2000</v>
      </c>
      <c r="F30" s="160"/>
      <c r="G30" s="19">
        <v>2000</v>
      </c>
      <c r="H30" s="19">
        <v>0</v>
      </c>
      <c r="I30" s="19">
        <v>0</v>
      </c>
      <c r="J30" s="19">
        <v>0</v>
      </c>
      <c r="K30" s="160">
        <v>2000</v>
      </c>
      <c r="L30" s="160"/>
      <c r="M30" s="160">
        <v>0</v>
      </c>
      <c r="N30" s="160"/>
      <c r="O30" s="160">
        <v>2000</v>
      </c>
      <c r="P30" s="160"/>
      <c r="Q30" s="160"/>
      <c r="R30" s="160"/>
    </row>
    <row r="31" spans="1:18" x14ac:dyDescent="0.25">
      <c r="A31" s="163" t="s">
        <v>36</v>
      </c>
      <c r="B31" s="163"/>
      <c r="C31" s="163"/>
      <c r="D31" s="163"/>
      <c r="E31" s="162">
        <v>92739.46</v>
      </c>
      <c r="F31" s="162"/>
      <c r="G31" s="18">
        <v>78712.98</v>
      </c>
      <c r="H31" s="18">
        <v>14026.48</v>
      </c>
      <c r="I31" s="18">
        <v>18234.86</v>
      </c>
      <c r="J31" s="18">
        <v>41814.050000000003</v>
      </c>
      <c r="K31" s="162">
        <v>32690.55</v>
      </c>
      <c r="L31" s="162"/>
      <c r="M31" s="162">
        <v>0</v>
      </c>
      <c r="N31" s="162"/>
      <c r="O31" s="162">
        <v>92739.46</v>
      </c>
      <c r="P31" s="162"/>
      <c r="Q31" s="162"/>
      <c r="R31" s="162"/>
    </row>
    <row r="32" spans="1:18" x14ac:dyDescent="0.25">
      <c r="A32" s="159" t="s">
        <v>26</v>
      </c>
      <c r="B32" s="159"/>
      <c r="C32" s="159"/>
      <c r="D32" s="159"/>
      <c r="E32" s="160">
        <v>28739.46</v>
      </c>
      <c r="F32" s="160"/>
      <c r="G32" s="19">
        <v>14712.98</v>
      </c>
      <c r="H32" s="19">
        <v>14026.48</v>
      </c>
      <c r="I32" s="19">
        <v>14712.98</v>
      </c>
      <c r="J32" s="19">
        <v>0</v>
      </c>
      <c r="K32" s="160">
        <v>14026.48</v>
      </c>
      <c r="L32" s="160"/>
      <c r="M32" s="160">
        <v>0</v>
      </c>
      <c r="N32" s="160"/>
      <c r="O32" s="160">
        <v>28739.46</v>
      </c>
      <c r="P32" s="160"/>
      <c r="Q32" s="160"/>
      <c r="R32" s="160"/>
    </row>
    <row r="33" spans="1:18" x14ac:dyDescent="0.25">
      <c r="A33" s="159" t="s">
        <v>27</v>
      </c>
      <c r="B33" s="159"/>
      <c r="C33" s="159"/>
      <c r="D33" s="159"/>
      <c r="E33" s="160">
        <v>9000</v>
      </c>
      <c r="F33" s="160"/>
      <c r="G33" s="19">
        <v>9000</v>
      </c>
      <c r="H33" s="19">
        <v>0</v>
      </c>
      <c r="I33" s="19">
        <v>3521.88</v>
      </c>
      <c r="J33" s="19">
        <v>978.75</v>
      </c>
      <c r="K33" s="160">
        <v>4499.37</v>
      </c>
      <c r="L33" s="160"/>
      <c r="M33" s="160">
        <v>0</v>
      </c>
      <c r="N33" s="160"/>
      <c r="O33" s="160">
        <v>9000</v>
      </c>
      <c r="P33" s="160"/>
      <c r="Q33" s="160"/>
      <c r="R33" s="160"/>
    </row>
    <row r="34" spans="1:18" x14ac:dyDescent="0.25">
      <c r="A34" s="159" t="s">
        <v>33</v>
      </c>
      <c r="B34" s="159"/>
      <c r="C34" s="159"/>
      <c r="D34" s="159"/>
      <c r="E34" s="160">
        <v>55000</v>
      </c>
      <c r="F34" s="160"/>
      <c r="G34" s="19">
        <v>55000</v>
      </c>
      <c r="H34" s="19">
        <v>0</v>
      </c>
      <c r="I34" s="19">
        <v>0</v>
      </c>
      <c r="J34" s="19">
        <v>40835.300000000003</v>
      </c>
      <c r="K34" s="160">
        <v>14164.7</v>
      </c>
      <c r="L34" s="160"/>
      <c r="M34" s="160">
        <v>0</v>
      </c>
      <c r="N34" s="160"/>
      <c r="O34" s="160">
        <v>55000</v>
      </c>
      <c r="P34" s="160"/>
      <c r="Q34" s="160"/>
      <c r="R34" s="160"/>
    </row>
    <row r="35" spans="1:18" x14ac:dyDescent="0.25">
      <c r="A35" s="163" t="s">
        <v>37</v>
      </c>
      <c r="B35" s="163"/>
      <c r="C35" s="163"/>
      <c r="D35" s="163"/>
      <c r="E35" s="162">
        <v>393279.9</v>
      </c>
      <c r="F35" s="162"/>
      <c r="G35" s="18">
        <v>356331.88</v>
      </c>
      <c r="H35" s="18">
        <v>36948.019999999997</v>
      </c>
      <c r="I35" s="18">
        <v>63097.33</v>
      </c>
      <c r="J35" s="18">
        <v>0</v>
      </c>
      <c r="K35" s="162">
        <v>330182.57</v>
      </c>
      <c r="L35" s="162"/>
      <c r="M35" s="162">
        <v>0</v>
      </c>
      <c r="N35" s="162"/>
      <c r="O35" s="162">
        <v>393279.9</v>
      </c>
      <c r="P35" s="162"/>
      <c r="Q35" s="162"/>
      <c r="R35" s="162"/>
    </row>
    <row r="36" spans="1:18" x14ac:dyDescent="0.25">
      <c r="A36" s="159" t="s">
        <v>26</v>
      </c>
      <c r="B36" s="159"/>
      <c r="C36" s="159"/>
      <c r="D36" s="159"/>
      <c r="E36" s="160">
        <v>74883.899999999994</v>
      </c>
      <c r="F36" s="160"/>
      <c r="G36" s="19">
        <v>37935.879999999997</v>
      </c>
      <c r="H36" s="19">
        <v>36948.019999999997</v>
      </c>
      <c r="I36" s="19">
        <v>37935.879999999997</v>
      </c>
      <c r="J36" s="19">
        <v>0</v>
      </c>
      <c r="K36" s="160">
        <v>36948.019999999997</v>
      </c>
      <c r="L36" s="160"/>
      <c r="M36" s="160">
        <v>0</v>
      </c>
      <c r="N36" s="160"/>
      <c r="O36" s="160">
        <v>74883.899999999994</v>
      </c>
      <c r="P36" s="160"/>
      <c r="Q36" s="160"/>
      <c r="R36" s="160"/>
    </row>
    <row r="37" spans="1:18" x14ac:dyDescent="0.25">
      <c r="A37" s="159" t="s">
        <v>27</v>
      </c>
      <c r="B37" s="159"/>
      <c r="C37" s="159"/>
      <c r="D37" s="159"/>
      <c r="E37" s="160">
        <v>35000</v>
      </c>
      <c r="F37" s="160"/>
      <c r="G37" s="19">
        <v>35000</v>
      </c>
      <c r="H37" s="19">
        <v>0</v>
      </c>
      <c r="I37" s="19">
        <v>1584</v>
      </c>
      <c r="J37" s="19">
        <v>0</v>
      </c>
      <c r="K37" s="160">
        <v>33416</v>
      </c>
      <c r="L37" s="160"/>
      <c r="M37" s="160">
        <v>0</v>
      </c>
      <c r="N37" s="160"/>
      <c r="O37" s="160">
        <v>35000</v>
      </c>
      <c r="P37" s="160"/>
      <c r="Q37" s="160"/>
      <c r="R37" s="160"/>
    </row>
    <row r="38" spans="1:18" x14ac:dyDescent="0.25">
      <c r="A38" s="159" t="s">
        <v>33</v>
      </c>
      <c r="B38" s="159"/>
      <c r="C38" s="159"/>
      <c r="D38" s="159"/>
      <c r="E38" s="160">
        <v>283396</v>
      </c>
      <c r="F38" s="160"/>
      <c r="G38" s="19">
        <v>283396</v>
      </c>
      <c r="H38" s="19">
        <v>0</v>
      </c>
      <c r="I38" s="19">
        <v>23577.45</v>
      </c>
      <c r="J38" s="19">
        <v>0</v>
      </c>
      <c r="K38" s="160">
        <v>259818.55</v>
      </c>
      <c r="L38" s="160"/>
      <c r="M38" s="160">
        <v>0</v>
      </c>
      <c r="N38" s="160"/>
      <c r="O38" s="160">
        <v>283396</v>
      </c>
      <c r="P38" s="160"/>
      <c r="Q38" s="160"/>
      <c r="R38" s="160"/>
    </row>
    <row r="39" spans="1:18" x14ac:dyDescent="0.25">
      <c r="A39" s="163" t="s">
        <v>38</v>
      </c>
      <c r="B39" s="163"/>
      <c r="C39" s="163"/>
      <c r="D39" s="163"/>
      <c r="E39" s="162">
        <v>435908.09</v>
      </c>
      <c r="F39" s="162"/>
      <c r="G39" s="18">
        <v>255589.52</v>
      </c>
      <c r="H39" s="18">
        <v>180318.57</v>
      </c>
      <c r="I39" s="18">
        <v>239737.28</v>
      </c>
      <c r="J39" s="18">
        <v>4586.6000000000004</v>
      </c>
      <c r="K39" s="162">
        <v>191584.21</v>
      </c>
      <c r="L39" s="162"/>
      <c r="M39" s="162">
        <v>0</v>
      </c>
      <c r="N39" s="162"/>
      <c r="O39" s="162">
        <v>435908.09</v>
      </c>
      <c r="P39" s="162"/>
      <c r="Q39" s="162"/>
      <c r="R39" s="162"/>
    </row>
    <row r="40" spans="1:18" x14ac:dyDescent="0.25">
      <c r="A40" s="159" t="s">
        <v>26</v>
      </c>
      <c r="B40" s="159"/>
      <c r="C40" s="159"/>
      <c r="D40" s="159"/>
      <c r="E40" s="160">
        <v>348408.09</v>
      </c>
      <c r="F40" s="160"/>
      <c r="G40" s="19">
        <v>168089.52</v>
      </c>
      <c r="H40" s="19">
        <v>180318.57</v>
      </c>
      <c r="I40" s="19">
        <v>166130.89000000001</v>
      </c>
      <c r="J40" s="19">
        <v>0</v>
      </c>
      <c r="K40" s="160">
        <v>182277.2</v>
      </c>
      <c r="L40" s="160"/>
      <c r="M40" s="160">
        <v>0</v>
      </c>
      <c r="N40" s="160"/>
      <c r="O40" s="160">
        <v>348408.09</v>
      </c>
      <c r="P40" s="160"/>
      <c r="Q40" s="160"/>
      <c r="R40" s="160"/>
    </row>
    <row r="41" spans="1:18" x14ac:dyDescent="0.25">
      <c r="A41" s="159" t="s">
        <v>27</v>
      </c>
      <c r="B41" s="159"/>
      <c r="C41" s="159"/>
      <c r="D41" s="159"/>
      <c r="E41" s="160">
        <v>70500</v>
      </c>
      <c r="F41" s="160"/>
      <c r="G41" s="19">
        <v>70500</v>
      </c>
      <c r="H41" s="19">
        <v>0</v>
      </c>
      <c r="I41" s="19">
        <v>65818.14</v>
      </c>
      <c r="J41" s="19">
        <v>2974.83</v>
      </c>
      <c r="K41" s="160">
        <v>1707.03</v>
      </c>
      <c r="L41" s="160"/>
      <c r="M41" s="160">
        <v>0</v>
      </c>
      <c r="N41" s="160"/>
      <c r="O41" s="160">
        <v>70500</v>
      </c>
      <c r="P41" s="160"/>
      <c r="Q41" s="160"/>
      <c r="R41" s="160"/>
    </row>
    <row r="42" spans="1:18" x14ac:dyDescent="0.25">
      <c r="A42" s="159" t="s">
        <v>29</v>
      </c>
      <c r="B42" s="159"/>
      <c r="C42" s="159"/>
      <c r="D42" s="159"/>
      <c r="E42" s="160">
        <v>12000</v>
      </c>
      <c r="F42" s="160"/>
      <c r="G42" s="19">
        <v>12000</v>
      </c>
      <c r="H42" s="19">
        <v>0</v>
      </c>
      <c r="I42" s="19">
        <v>7788.25</v>
      </c>
      <c r="J42" s="19">
        <v>1611.77</v>
      </c>
      <c r="K42" s="160">
        <v>2599.98</v>
      </c>
      <c r="L42" s="160"/>
      <c r="M42" s="160">
        <v>0</v>
      </c>
      <c r="N42" s="160"/>
      <c r="O42" s="160">
        <v>12000</v>
      </c>
      <c r="P42" s="160"/>
      <c r="Q42" s="160"/>
      <c r="R42" s="160"/>
    </row>
    <row r="43" spans="1:18" x14ac:dyDescent="0.25">
      <c r="A43" s="159" t="s">
        <v>33</v>
      </c>
      <c r="B43" s="159"/>
      <c r="C43" s="159"/>
      <c r="D43" s="159"/>
      <c r="E43" s="160">
        <v>5000</v>
      </c>
      <c r="F43" s="160"/>
      <c r="G43" s="19">
        <v>5000</v>
      </c>
      <c r="H43" s="19">
        <v>0</v>
      </c>
      <c r="I43" s="19">
        <v>0</v>
      </c>
      <c r="J43" s="19">
        <v>0</v>
      </c>
      <c r="K43" s="160">
        <v>5000</v>
      </c>
      <c r="L43" s="160"/>
      <c r="M43" s="160">
        <v>0</v>
      </c>
      <c r="N43" s="160"/>
      <c r="O43" s="160">
        <v>5000</v>
      </c>
      <c r="P43" s="160"/>
      <c r="Q43" s="160"/>
      <c r="R43" s="160"/>
    </row>
    <row r="44" spans="1:18" x14ac:dyDescent="0.25">
      <c r="A44" s="163" t="s">
        <v>39</v>
      </c>
      <c r="B44" s="163"/>
      <c r="C44" s="163"/>
      <c r="D44" s="163"/>
      <c r="E44" s="162">
        <v>29502.46</v>
      </c>
      <c r="F44" s="162"/>
      <c r="G44" s="18">
        <v>17333.12</v>
      </c>
      <c r="H44" s="18">
        <v>12169.34</v>
      </c>
      <c r="I44" s="18">
        <v>13945.81</v>
      </c>
      <c r="J44" s="18">
        <v>0</v>
      </c>
      <c r="K44" s="162">
        <v>15556.65</v>
      </c>
      <c r="L44" s="162"/>
      <c r="M44" s="162">
        <v>0</v>
      </c>
      <c r="N44" s="162"/>
      <c r="O44" s="162">
        <v>29502.46</v>
      </c>
      <c r="P44" s="162"/>
      <c r="Q44" s="162"/>
      <c r="R44" s="162"/>
    </row>
    <row r="45" spans="1:18" x14ac:dyDescent="0.25">
      <c r="A45" s="159" t="s">
        <v>26</v>
      </c>
      <c r="B45" s="159"/>
      <c r="C45" s="159"/>
      <c r="D45" s="159"/>
      <c r="E45" s="160">
        <v>25702.46</v>
      </c>
      <c r="F45" s="160"/>
      <c r="G45" s="19">
        <v>13533.12</v>
      </c>
      <c r="H45" s="19">
        <v>12169.34</v>
      </c>
      <c r="I45" s="19">
        <v>13327.16</v>
      </c>
      <c r="J45" s="19">
        <v>0</v>
      </c>
      <c r="K45" s="160">
        <v>12375.3</v>
      </c>
      <c r="L45" s="160"/>
      <c r="M45" s="160">
        <v>0</v>
      </c>
      <c r="N45" s="160"/>
      <c r="O45" s="160">
        <v>25702.46</v>
      </c>
      <c r="P45" s="160"/>
      <c r="Q45" s="160"/>
      <c r="R45" s="160"/>
    </row>
    <row r="46" spans="1:18" x14ac:dyDescent="0.25">
      <c r="A46" s="159" t="s">
        <v>27</v>
      </c>
      <c r="B46" s="159"/>
      <c r="C46" s="159"/>
      <c r="D46" s="159"/>
      <c r="E46" s="160">
        <v>2800</v>
      </c>
      <c r="F46" s="160"/>
      <c r="G46" s="19">
        <v>2800</v>
      </c>
      <c r="H46" s="19">
        <v>0</v>
      </c>
      <c r="I46" s="19">
        <v>271.60000000000002</v>
      </c>
      <c r="J46" s="19">
        <v>0</v>
      </c>
      <c r="K46" s="160">
        <v>2528.4</v>
      </c>
      <c r="L46" s="160"/>
      <c r="M46" s="160">
        <v>0</v>
      </c>
      <c r="N46" s="160"/>
      <c r="O46" s="160">
        <v>2800</v>
      </c>
      <c r="P46" s="160"/>
      <c r="Q46" s="160"/>
      <c r="R46" s="160"/>
    </row>
    <row r="47" spans="1:18" x14ac:dyDescent="0.25">
      <c r="A47" s="159" t="s">
        <v>29</v>
      </c>
      <c r="B47" s="159"/>
      <c r="C47" s="159"/>
      <c r="D47" s="159"/>
      <c r="E47" s="160">
        <v>1000</v>
      </c>
      <c r="F47" s="160"/>
      <c r="G47" s="19">
        <v>1000</v>
      </c>
      <c r="H47" s="19">
        <v>0</v>
      </c>
      <c r="I47" s="19">
        <v>347.05</v>
      </c>
      <c r="J47" s="19">
        <v>0</v>
      </c>
      <c r="K47" s="160">
        <v>652.95000000000005</v>
      </c>
      <c r="L47" s="160"/>
      <c r="M47" s="160">
        <v>0</v>
      </c>
      <c r="N47" s="160"/>
      <c r="O47" s="160">
        <v>1000</v>
      </c>
      <c r="P47" s="160"/>
      <c r="Q47" s="160"/>
      <c r="R47" s="160"/>
    </row>
    <row r="48" spans="1:18" x14ac:dyDescent="0.25">
      <c r="A48" s="163" t="s">
        <v>40</v>
      </c>
      <c r="B48" s="163"/>
      <c r="C48" s="163"/>
      <c r="D48" s="163"/>
      <c r="E48" s="162">
        <v>60580.95</v>
      </c>
      <c r="F48" s="162"/>
      <c r="G48" s="18">
        <v>45061.89</v>
      </c>
      <c r="H48" s="18">
        <v>15519.06</v>
      </c>
      <c r="I48" s="18">
        <v>24061.89</v>
      </c>
      <c r="J48" s="18">
        <v>2965</v>
      </c>
      <c r="K48" s="162">
        <v>33554.06</v>
      </c>
      <c r="L48" s="162"/>
      <c r="M48" s="162">
        <v>0</v>
      </c>
      <c r="N48" s="162"/>
      <c r="O48" s="162">
        <v>60580.95</v>
      </c>
      <c r="P48" s="162"/>
      <c r="Q48" s="162"/>
      <c r="R48" s="162"/>
    </row>
    <row r="49" spans="1:18" x14ac:dyDescent="0.25">
      <c r="A49" s="159" t="s">
        <v>26</v>
      </c>
      <c r="B49" s="159"/>
      <c r="C49" s="159"/>
      <c r="D49" s="159"/>
      <c r="E49" s="160">
        <v>32080.95</v>
      </c>
      <c r="F49" s="160"/>
      <c r="G49" s="19">
        <v>16561.89</v>
      </c>
      <c r="H49" s="19">
        <v>15519.06</v>
      </c>
      <c r="I49" s="19">
        <v>16561.89</v>
      </c>
      <c r="J49" s="19">
        <v>0</v>
      </c>
      <c r="K49" s="160">
        <v>15519.06</v>
      </c>
      <c r="L49" s="160"/>
      <c r="M49" s="160">
        <v>0</v>
      </c>
      <c r="N49" s="160"/>
      <c r="O49" s="160">
        <v>32080.95</v>
      </c>
      <c r="P49" s="160"/>
      <c r="Q49" s="160"/>
      <c r="R49" s="160"/>
    </row>
    <row r="50" spans="1:18" x14ac:dyDescent="0.25">
      <c r="A50" s="159" t="s">
        <v>27</v>
      </c>
      <c r="B50" s="159"/>
      <c r="C50" s="159"/>
      <c r="D50" s="159"/>
      <c r="E50" s="160">
        <v>15000</v>
      </c>
      <c r="F50" s="160"/>
      <c r="G50" s="19">
        <v>15000</v>
      </c>
      <c r="H50" s="19">
        <v>0</v>
      </c>
      <c r="I50" s="19">
        <v>2000</v>
      </c>
      <c r="J50" s="19">
        <v>2965</v>
      </c>
      <c r="K50" s="160">
        <v>10035</v>
      </c>
      <c r="L50" s="160"/>
      <c r="M50" s="160">
        <v>0</v>
      </c>
      <c r="N50" s="160"/>
      <c r="O50" s="160">
        <v>15000</v>
      </c>
      <c r="P50" s="160"/>
      <c r="Q50" s="160"/>
      <c r="R50" s="160"/>
    </row>
    <row r="51" spans="1:18" x14ac:dyDescent="0.25">
      <c r="A51" s="159" t="s">
        <v>29</v>
      </c>
      <c r="B51" s="159"/>
      <c r="C51" s="159"/>
      <c r="D51" s="159"/>
      <c r="E51" s="160">
        <v>5500</v>
      </c>
      <c r="F51" s="160"/>
      <c r="G51" s="19">
        <v>5500</v>
      </c>
      <c r="H51" s="19">
        <v>0</v>
      </c>
      <c r="I51" s="19">
        <v>5500</v>
      </c>
      <c r="J51" s="19">
        <v>0</v>
      </c>
      <c r="K51" s="160">
        <v>0</v>
      </c>
      <c r="L51" s="160"/>
      <c r="M51" s="160">
        <v>0</v>
      </c>
      <c r="N51" s="160"/>
      <c r="O51" s="160">
        <v>5500</v>
      </c>
      <c r="P51" s="160"/>
      <c r="Q51" s="160"/>
      <c r="R51" s="160"/>
    </row>
    <row r="52" spans="1:18" x14ac:dyDescent="0.25">
      <c r="A52" s="159" t="s">
        <v>33</v>
      </c>
      <c r="B52" s="159"/>
      <c r="C52" s="159"/>
      <c r="D52" s="159"/>
      <c r="E52" s="160">
        <v>8000</v>
      </c>
      <c r="F52" s="160"/>
      <c r="G52" s="19">
        <v>8000</v>
      </c>
      <c r="H52" s="19">
        <v>0</v>
      </c>
      <c r="I52" s="19">
        <v>0</v>
      </c>
      <c r="J52" s="19">
        <v>0</v>
      </c>
      <c r="K52" s="160">
        <v>8000</v>
      </c>
      <c r="L52" s="160"/>
      <c r="M52" s="160">
        <v>0</v>
      </c>
      <c r="N52" s="160"/>
      <c r="O52" s="160">
        <v>8000</v>
      </c>
      <c r="P52" s="160"/>
      <c r="Q52" s="160"/>
      <c r="R52" s="160"/>
    </row>
    <row r="53" spans="1:18" x14ac:dyDescent="0.25">
      <c r="A53" s="163" t="s">
        <v>41</v>
      </c>
      <c r="B53" s="163"/>
      <c r="C53" s="163"/>
      <c r="D53" s="163"/>
      <c r="E53" s="162">
        <v>1504745.2</v>
      </c>
      <c r="F53" s="162"/>
      <c r="G53" s="18">
        <v>868346.81</v>
      </c>
      <c r="H53" s="18">
        <v>636398.39</v>
      </c>
      <c r="I53" s="18">
        <v>747827.87</v>
      </c>
      <c r="J53" s="18">
        <v>4196.18</v>
      </c>
      <c r="K53" s="162">
        <v>752721.15</v>
      </c>
      <c r="L53" s="162"/>
      <c r="M53" s="162">
        <v>0</v>
      </c>
      <c r="N53" s="162"/>
      <c r="O53" s="162">
        <v>1504745.2</v>
      </c>
      <c r="P53" s="162"/>
      <c r="Q53" s="162"/>
      <c r="R53" s="162"/>
    </row>
    <row r="54" spans="1:18" x14ac:dyDescent="0.25">
      <c r="A54" s="159" t="s">
        <v>26</v>
      </c>
      <c r="B54" s="159"/>
      <c r="C54" s="159"/>
      <c r="D54" s="159"/>
      <c r="E54" s="160">
        <v>1251245.2</v>
      </c>
      <c r="F54" s="160"/>
      <c r="G54" s="19">
        <v>614846.81000000006</v>
      </c>
      <c r="H54" s="19">
        <v>636398.39</v>
      </c>
      <c r="I54" s="19">
        <v>614401.06999999995</v>
      </c>
      <c r="J54" s="19">
        <v>0</v>
      </c>
      <c r="K54" s="160">
        <v>636844.13</v>
      </c>
      <c r="L54" s="160"/>
      <c r="M54" s="160">
        <v>0</v>
      </c>
      <c r="N54" s="160"/>
      <c r="O54" s="160">
        <v>1251245.2</v>
      </c>
      <c r="P54" s="160"/>
      <c r="Q54" s="160"/>
      <c r="R54" s="160"/>
    </row>
    <row r="55" spans="1:18" x14ac:dyDescent="0.25">
      <c r="A55" s="159" t="s">
        <v>27</v>
      </c>
      <c r="B55" s="159"/>
      <c r="C55" s="159"/>
      <c r="D55" s="159"/>
      <c r="E55" s="160">
        <v>148000</v>
      </c>
      <c r="F55" s="160"/>
      <c r="G55" s="19">
        <v>148000</v>
      </c>
      <c r="H55" s="19">
        <v>0</v>
      </c>
      <c r="I55" s="19">
        <v>50995.46</v>
      </c>
      <c r="J55" s="19">
        <v>2433.91</v>
      </c>
      <c r="K55" s="160">
        <v>94570.63</v>
      </c>
      <c r="L55" s="160"/>
      <c r="M55" s="160">
        <v>0</v>
      </c>
      <c r="N55" s="160"/>
      <c r="O55" s="160">
        <v>148000</v>
      </c>
      <c r="P55" s="160"/>
      <c r="Q55" s="160"/>
      <c r="R55" s="160"/>
    </row>
    <row r="56" spans="1:18" x14ac:dyDescent="0.25">
      <c r="A56" s="159" t="s">
        <v>29</v>
      </c>
      <c r="B56" s="159"/>
      <c r="C56" s="159"/>
      <c r="D56" s="159"/>
      <c r="E56" s="160">
        <v>17500</v>
      </c>
      <c r="F56" s="160"/>
      <c r="G56" s="19">
        <v>17500</v>
      </c>
      <c r="H56" s="19">
        <v>0</v>
      </c>
      <c r="I56" s="19">
        <v>8038.35</v>
      </c>
      <c r="J56" s="19">
        <v>1762.27</v>
      </c>
      <c r="K56" s="160">
        <v>7699.38</v>
      </c>
      <c r="L56" s="160"/>
      <c r="M56" s="160">
        <v>0</v>
      </c>
      <c r="N56" s="160"/>
      <c r="O56" s="160">
        <v>17500</v>
      </c>
      <c r="P56" s="160"/>
      <c r="Q56" s="160"/>
      <c r="R56" s="160"/>
    </row>
    <row r="57" spans="1:18" x14ac:dyDescent="0.25">
      <c r="A57" s="159" t="s">
        <v>33</v>
      </c>
      <c r="B57" s="159"/>
      <c r="C57" s="159"/>
      <c r="D57" s="159"/>
      <c r="E57" s="160">
        <v>88000</v>
      </c>
      <c r="F57" s="160"/>
      <c r="G57" s="19">
        <v>88000</v>
      </c>
      <c r="H57" s="19">
        <v>0</v>
      </c>
      <c r="I57" s="19">
        <v>74392.990000000005</v>
      </c>
      <c r="J57" s="19">
        <v>0</v>
      </c>
      <c r="K57" s="160">
        <v>13607.01</v>
      </c>
      <c r="L57" s="160"/>
      <c r="M57" s="160">
        <v>0</v>
      </c>
      <c r="N57" s="160"/>
      <c r="O57" s="160">
        <v>88000</v>
      </c>
      <c r="P57" s="160"/>
      <c r="Q57" s="160"/>
      <c r="R57" s="160"/>
    </row>
    <row r="58" spans="1:18" x14ac:dyDescent="0.25">
      <c r="A58" s="163" t="s">
        <v>42</v>
      </c>
      <c r="B58" s="163"/>
      <c r="C58" s="163"/>
      <c r="D58" s="163"/>
      <c r="E58" s="162">
        <v>339719</v>
      </c>
      <c r="F58" s="162"/>
      <c r="G58" s="18">
        <v>339719</v>
      </c>
      <c r="H58" s="18">
        <v>0</v>
      </c>
      <c r="I58" s="18">
        <v>123381.48</v>
      </c>
      <c r="J58" s="18">
        <v>75.53</v>
      </c>
      <c r="K58" s="162">
        <v>216261.99</v>
      </c>
      <c r="L58" s="162"/>
      <c r="M58" s="162">
        <v>0</v>
      </c>
      <c r="N58" s="162"/>
      <c r="O58" s="162">
        <v>339719</v>
      </c>
      <c r="P58" s="162"/>
      <c r="Q58" s="162"/>
      <c r="R58" s="162"/>
    </row>
    <row r="59" spans="1:18" x14ac:dyDescent="0.25">
      <c r="A59" s="163" t="s">
        <v>24</v>
      </c>
      <c r="B59" s="163"/>
      <c r="C59" s="163"/>
      <c r="D59" s="163"/>
      <c r="E59" s="162">
        <v>339719</v>
      </c>
      <c r="F59" s="162"/>
      <c r="G59" s="18">
        <v>339719</v>
      </c>
      <c r="H59" s="18">
        <v>0</v>
      </c>
      <c r="I59" s="18">
        <v>123381.48</v>
      </c>
      <c r="J59" s="18">
        <v>75.53</v>
      </c>
      <c r="K59" s="162">
        <v>216261.99</v>
      </c>
      <c r="L59" s="162"/>
      <c r="M59" s="162">
        <v>0</v>
      </c>
      <c r="N59" s="162"/>
      <c r="O59" s="162">
        <v>339719</v>
      </c>
      <c r="P59" s="162"/>
      <c r="Q59" s="162"/>
      <c r="R59" s="162"/>
    </row>
    <row r="60" spans="1:18" x14ac:dyDescent="0.25">
      <c r="A60" s="163" t="s">
        <v>25</v>
      </c>
      <c r="B60" s="163"/>
      <c r="C60" s="163"/>
      <c r="D60" s="163"/>
      <c r="E60" s="162">
        <v>40000</v>
      </c>
      <c r="F60" s="162"/>
      <c r="G60" s="18">
        <v>40000</v>
      </c>
      <c r="H60" s="18">
        <v>0</v>
      </c>
      <c r="I60" s="18">
        <v>24650</v>
      </c>
      <c r="J60" s="18">
        <v>0</v>
      </c>
      <c r="K60" s="162">
        <v>15350</v>
      </c>
      <c r="L60" s="162"/>
      <c r="M60" s="162">
        <v>0</v>
      </c>
      <c r="N60" s="162"/>
      <c r="O60" s="162">
        <v>40000</v>
      </c>
      <c r="P60" s="162"/>
      <c r="Q60" s="162"/>
      <c r="R60" s="162"/>
    </row>
    <row r="61" spans="1:18" x14ac:dyDescent="0.25">
      <c r="A61" s="159" t="s">
        <v>43</v>
      </c>
      <c r="B61" s="159"/>
      <c r="C61" s="159"/>
      <c r="D61" s="159"/>
      <c r="E61" s="160">
        <v>40000</v>
      </c>
      <c r="F61" s="160"/>
      <c r="G61" s="19">
        <v>40000</v>
      </c>
      <c r="H61" s="19">
        <v>0</v>
      </c>
      <c r="I61" s="19">
        <v>24650</v>
      </c>
      <c r="J61" s="19">
        <v>0</v>
      </c>
      <c r="K61" s="160">
        <v>15350</v>
      </c>
      <c r="L61" s="160"/>
      <c r="M61" s="160">
        <v>0</v>
      </c>
      <c r="N61" s="160"/>
      <c r="O61" s="160">
        <v>40000</v>
      </c>
      <c r="P61" s="160"/>
      <c r="Q61" s="160"/>
      <c r="R61" s="160"/>
    </row>
    <row r="62" spans="1:18" x14ac:dyDescent="0.25">
      <c r="A62" s="163" t="s">
        <v>28</v>
      </c>
      <c r="B62" s="163"/>
      <c r="C62" s="163"/>
      <c r="D62" s="163"/>
      <c r="E62" s="162">
        <v>15000</v>
      </c>
      <c r="F62" s="162"/>
      <c r="G62" s="18">
        <v>15000</v>
      </c>
      <c r="H62" s="18">
        <v>0</v>
      </c>
      <c r="I62" s="18">
        <v>0</v>
      </c>
      <c r="J62" s="18">
        <v>0</v>
      </c>
      <c r="K62" s="162">
        <v>15000</v>
      </c>
      <c r="L62" s="162"/>
      <c r="M62" s="162">
        <v>0</v>
      </c>
      <c r="N62" s="162"/>
      <c r="O62" s="162">
        <v>15000</v>
      </c>
      <c r="P62" s="162"/>
      <c r="Q62" s="162"/>
      <c r="R62" s="162"/>
    </row>
    <row r="63" spans="1:18" x14ac:dyDescent="0.25">
      <c r="A63" s="159" t="s">
        <v>27</v>
      </c>
      <c r="B63" s="159"/>
      <c r="C63" s="159"/>
      <c r="D63" s="159"/>
      <c r="E63" s="160">
        <v>15000</v>
      </c>
      <c r="F63" s="160"/>
      <c r="G63" s="19">
        <v>15000</v>
      </c>
      <c r="H63" s="19">
        <v>0</v>
      </c>
      <c r="I63" s="19">
        <v>0</v>
      </c>
      <c r="J63" s="19">
        <v>0</v>
      </c>
      <c r="K63" s="160">
        <v>15000</v>
      </c>
      <c r="L63" s="160"/>
      <c r="M63" s="160">
        <v>0</v>
      </c>
      <c r="N63" s="160"/>
      <c r="O63" s="160">
        <v>15000</v>
      </c>
      <c r="P63" s="160"/>
      <c r="Q63" s="160"/>
      <c r="R63" s="160"/>
    </row>
    <row r="64" spans="1:18" x14ac:dyDescent="0.25">
      <c r="A64" s="163" t="s">
        <v>32</v>
      </c>
      <c r="B64" s="163"/>
      <c r="C64" s="163"/>
      <c r="D64" s="163"/>
      <c r="E64" s="162">
        <v>56915</v>
      </c>
      <c r="F64" s="162"/>
      <c r="G64" s="18">
        <v>56915</v>
      </c>
      <c r="H64" s="18">
        <v>0</v>
      </c>
      <c r="I64" s="18">
        <v>15296.86</v>
      </c>
      <c r="J64" s="18">
        <v>75.47</v>
      </c>
      <c r="K64" s="162">
        <v>41542.67</v>
      </c>
      <c r="L64" s="162"/>
      <c r="M64" s="162">
        <v>0</v>
      </c>
      <c r="N64" s="162"/>
      <c r="O64" s="162">
        <v>56915</v>
      </c>
      <c r="P64" s="162"/>
      <c r="Q64" s="162"/>
      <c r="R64" s="162"/>
    </row>
    <row r="65" spans="1:18" x14ac:dyDescent="0.25">
      <c r="A65" s="159" t="s">
        <v>27</v>
      </c>
      <c r="B65" s="159"/>
      <c r="C65" s="159"/>
      <c r="D65" s="159"/>
      <c r="E65" s="160">
        <v>20000</v>
      </c>
      <c r="F65" s="160"/>
      <c r="G65" s="19">
        <v>20000</v>
      </c>
      <c r="H65" s="19">
        <v>0</v>
      </c>
      <c r="I65" s="19">
        <v>10296.86</v>
      </c>
      <c r="J65" s="19">
        <v>75.47</v>
      </c>
      <c r="K65" s="160">
        <v>9627.67</v>
      </c>
      <c r="L65" s="160"/>
      <c r="M65" s="160">
        <v>0</v>
      </c>
      <c r="N65" s="160"/>
      <c r="O65" s="160">
        <v>20000</v>
      </c>
      <c r="P65" s="160"/>
      <c r="Q65" s="160"/>
      <c r="R65" s="160"/>
    </row>
    <row r="66" spans="1:18" x14ac:dyDescent="0.25">
      <c r="A66" s="159" t="s">
        <v>43</v>
      </c>
      <c r="B66" s="159"/>
      <c r="C66" s="159"/>
      <c r="D66" s="159"/>
      <c r="E66" s="160">
        <v>13000</v>
      </c>
      <c r="F66" s="160"/>
      <c r="G66" s="19">
        <v>13000</v>
      </c>
      <c r="H66" s="19">
        <v>0</v>
      </c>
      <c r="I66" s="19">
        <v>5000</v>
      </c>
      <c r="J66" s="19">
        <v>0</v>
      </c>
      <c r="K66" s="160">
        <v>8000</v>
      </c>
      <c r="L66" s="160"/>
      <c r="M66" s="160">
        <v>0</v>
      </c>
      <c r="N66" s="160"/>
      <c r="O66" s="160">
        <v>13000</v>
      </c>
      <c r="P66" s="160"/>
      <c r="Q66" s="160"/>
      <c r="R66" s="160"/>
    </row>
    <row r="67" spans="1:18" x14ac:dyDescent="0.25">
      <c r="A67" s="159" t="s">
        <v>33</v>
      </c>
      <c r="B67" s="159"/>
      <c r="C67" s="159"/>
      <c r="D67" s="159"/>
      <c r="E67" s="160">
        <v>23915</v>
      </c>
      <c r="F67" s="160"/>
      <c r="G67" s="19">
        <v>23915</v>
      </c>
      <c r="H67" s="19">
        <v>0</v>
      </c>
      <c r="I67" s="19">
        <v>0</v>
      </c>
      <c r="J67" s="19">
        <v>0</v>
      </c>
      <c r="K67" s="160">
        <v>23915</v>
      </c>
      <c r="L67" s="160"/>
      <c r="M67" s="160">
        <v>0</v>
      </c>
      <c r="N67" s="160"/>
      <c r="O67" s="160">
        <v>23915</v>
      </c>
      <c r="P67" s="160"/>
      <c r="Q67" s="160"/>
      <c r="R67" s="160"/>
    </row>
    <row r="68" spans="1:18" x14ac:dyDescent="0.25">
      <c r="A68" s="163" t="s">
        <v>35</v>
      </c>
      <c r="B68" s="163"/>
      <c r="C68" s="163"/>
      <c r="D68" s="163"/>
      <c r="E68" s="162">
        <v>27000</v>
      </c>
      <c r="F68" s="162"/>
      <c r="G68" s="18">
        <v>27000</v>
      </c>
      <c r="H68" s="18">
        <v>0</v>
      </c>
      <c r="I68" s="18">
        <v>14927.08</v>
      </c>
      <c r="J68" s="18">
        <v>0</v>
      </c>
      <c r="K68" s="162">
        <v>12072.92</v>
      </c>
      <c r="L68" s="162"/>
      <c r="M68" s="162">
        <v>0</v>
      </c>
      <c r="N68" s="162"/>
      <c r="O68" s="162">
        <v>27000</v>
      </c>
      <c r="P68" s="162"/>
      <c r="Q68" s="162"/>
      <c r="R68" s="162"/>
    </row>
    <row r="69" spans="1:18" x14ac:dyDescent="0.25">
      <c r="A69" s="159" t="s">
        <v>43</v>
      </c>
      <c r="B69" s="159"/>
      <c r="C69" s="159"/>
      <c r="D69" s="159"/>
      <c r="E69" s="160">
        <v>27000</v>
      </c>
      <c r="F69" s="160"/>
      <c r="G69" s="19">
        <v>27000</v>
      </c>
      <c r="H69" s="19">
        <v>0</v>
      </c>
      <c r="I69" s="19">
        <v>14927.08</v>
      </c>
      <c r="J69" s="19">
        <v>0</v>
      </c>
      <c r="K69" s="160">
        <v>12072.92</v>
      </c>
      <c r="L69" s="160"/>
      <c r="M69" s="160">
        <v>0</v>
      </c>
      <c r="N69" s="160"/>
      <c r="O69" s="160">
        <v>27000</v>
      </c>
      <c r="P69" s="160"/>
      <c r="Q69" s="160"/>
      <c r="R69" s="160"/>
    </row>
    <row r="70" spans="1:18" x14ac:dyDescent="0.25">
      <c r="A70" s="163" t="s">
        <v>36</v>
      </c>
      <c r="B70" s="163"/>
      <c r="C70" s="163"/>
      <c r="D70" s="163"/>
      <c r="E70" s="162">
        <v>15500</v>
      </c>
      <c r="F70" s="162"/>
      <c r="G70" s="18">
        <v>15500</v>
      </c>
      <c r="H70" s="18">
        <v>0</v>
      </c>
      <c r="I70" s="18">
        <v>14997.6</v>
      </c>
      <c r="J70" s="18">
        <v>0</v>
      </c>
      <c r="K70" s="162">
        <v>502.4</v>
      </c>
      <c r="L70" s="162"/>
      <c r="M70" s="162">
        <v>0</v>
      </c>
      <c r="N70" s="162"/>
      <c r="O70" s="162">
        <v>15500</v>
      </c>
      <c r="P70" s="162"/>
      <c r="Q70" s="162"/>
      <c r="R70" s="162"/>
    </row>
    <row r="71" spans="1:18" x14ac:dyDescent="0.25">
      <c r="A71" s="159" t="s">
        <v>27</v>
      </c>
      <c r="B71" s="159"/>
      <c r="C71" s="159"/>
      <c r="D71" s="159"/>
      <c r="E71" s="160">
        <v>500</v>
      </c>
      <c r="F71" s="160"/>
      <c r="G71" s="19">
        <v>500</v>
      </c>
      <c r="H71" s="19">
        <v>0</v>
      </c>
      <c r="I71" s="19">
        <v>0</v>
      </c>
      <c r="J71" s="19">
        <v>0</v>
      </c>
      <c r="K71" s="160">
        <v>500</v>
      </c>
      <c r="L71" s="160"/>
      <c r="M71" s="160">
        <v>0</v>
      </c>
      <c r="N71" s="160"/>
      <c r="O71" s="160">
        <v>500</v>
      </c>
      <c r="P71" s="160"/>
      <c r="Q71" s="160"/>
      <c r="R71" s="160"/>
    </row>
    <row r="72" spans="1:18" x14ac:dyDescent="0.25">
      <c r="A72" s="159" t="s">
        <v>43</v>
      </c>
      <c r="B72" s="159"/>
      <c r="C72" s="159"/>
      <c r="D72" s="159"/>
      <c r="E72" s="160">
        <v>15000</v>
      </c>
      <c r="F72" s="160"/>
      <c r="G72" s="19">
        <v>15000</v>
      </c>
      <c r="H72" s="19">
        <v>0</v>
      </c>
      <c r="I72" s="19">
        <v>14997.6</v>
      </c>
      <c r="J72" s="19">
        <v>0</v>
      </c>
      <c r="K72" s="160">
        <v>2.4</v>
      </c>
      <c r="L72" s="160"/>
      <c r="M72" s="160">
        <v>0</v>
      </c>
      <c r="N72" s="160"/>
      <c r="O72" s="160">
        <v>15000</v>
      </c>
      <c r="P72" s="160"/>
      <c r="Q72" s="160"/>
      <c r="R72" s="160"/>
    </row>
    <row r="73" spans="1:18" x14ac:dyDescent="0.25">
      <c r="A73" s="163" t="s">
        <v>37</v>
      </c>
      <c r="B73" s="163"/>
      <c r="C73" s="163"/>
      <c r="D73" s="163"/>
      <c r="E73" s="162">
        <v>93604</v>
      </c>
      <c r="F73" s="162"/>
      <c r="G73" s="18">
        <v>93604</v>
      </c>
      <c r="H73" s="18">
        <v>0</v>
      </c>
      <c r="I73" s="18">
        <v>0</v>
      </c>
      <c r="J73" s="18">
        <v>0</v>
      </c>
      <c r="K73" s="162">
        <v>93604</v>
      </c>
      <c r="L73" s="162"/>
      <c r="M73" s="162">
        <v>0</v>
      </c>
      <c r="N73" s="162"/>
      <c r="O73" s="162">
        <v>93604</v>
      </c>
      <c r="P73" s="162"/>
      <c r="Q73" s="162"/>
      <c r="R73" s="162"/>
    </row>
    <row r="74" spans="1:18" x14ac:dyDescent="0.25">
      <c r="A74" s="159" t="s">
        <v>27</v>
      </c>
      <c r="B74" s="159"/>
      <c r="C74" s="159"/>
      <c r="D74" s="159"/>
      <c r="E74" s="160">
        <v>5000</v>
      </c>
      <c r="F74" s="160"/>
      <c r="G74" s="19">
        <v>5000</v>
      </c>
      <c r="H74" s="19">
        <v>0</v>
      </c>
      <c r="I74" s="19">
        <v>0</v>
      </c>
      <c r="J74" s="19">
        <v>0</v>
      </c>
      <c r="K74" s="160">
        <v>5000</v>
      </c>
      <c r="L74" s="160"/>
      <c r="M74" s="160">
        <v>0</v>
      </c>
      <c r="N74" s="160"/>
      <c r="O74" s="160">
        <v>5000</v>
      </c>
      <c r="P74" s="160"/>
      <c r="Q74" s="160"/>
      <c r="R74" s="160"/>
    </row>
    <row r="75" spans="1:18" x14ac:dyDescent="0.25">
      <c r="A75" s="159" t="s">
        <v>33</v>
      </c>
      <c r="B75" s="159"/>
      <c r="C75" s="159"/>
      <c r="D75" s="159"/>
      <c r="E75" s="160">
        <v>88604</v>
      </c>
      <c r="F75" s="160"/>
      <c r="G75" s="19">
        <v>88604</v>
      </c>
      <c r="H75" s="19">
        <v>0</v>
      </c>
      <c r="I75" s="19">
        <v>0</v>
      </c>
      <c r="J75" s="19">
        <v>0</v>
      </c>
      <c r="K75" s="160">
        <v>88604</v>
      </c>
      <c r="L75" s="160"/>
      <c r="M75" s="160">
        <v>0</v>
      </c>
      <c r="N75" s="160"/>
      <c r="O75" s="160">
        <v>88604</v>
      </c>
      <c r="P75" s="160"/>
      <c r="Q75" s="160"/>
      <c r="R75" s="160"/>
    </row>
    <row r="76" spans="1:18" x14ac:dyDescent="0.25">
      <c r="A76" s="163" t="s">
        <v>38</v>
      </c>
      <c r="B76" s="163"/>
      <c r="C76" s="163"/>
      <c r="D76" s="163"/>
      <c r="E76" s="162">
        <v>5000</v>
      </c>
      <c r="F76" s="162"/>
      <c r="G76" s="18">
        <v>5000</v>
      </c>
      <c r="H76" s="18">
        <v>0</v>
      </c>
      <c r="I76" s="18">
        <v>2999.94</v>
      </c>
      <c r="J76" s="18">
        <v>0.06</v>
      </c>
      <c r="K76" s="162">
        <v>2000</v>
      </c>
      <c r="L76" s="162"/>
      <c r="M76" s="162">
        <v>0</v>
      </c>
      <c r="N76" s="162"/>
      <c r="O76" s="162">
        <v>5000</v>
      </c>
      <c r="P76" s="162"/>
      <c r="Q76" s="162"/>
      <c r="R76" s="162"/>
    </row>
    <row r="77" spans="1:18" x14ac:dyDescent="0.25">
      <c r="A77" s="159" t="s">
        <v>27</v>
      </c>
      <c r="B77" s="159"/>
      <c r="C77" s="159"/>
      <c r="D77" s="159"/>
      <c r="E77" s="160">
        <v>5000</v>
      </c>
      <c r="F77" s="160"/>
      <c r="G77" s="19">
        <v>5000</v>
      </c>
      <c r="H77" s="19">
        <v>0</v>
      </c>
      <c r="I77" s="19">
        <v>2999.94</v>
      </c>
      <c r="J77" s="19">
        <v>0.06</v>
      </c>
      <c r="K77" s="160">
        <v>2000</v>
      </c>
      <c r="L77" s="160"/>
      <c r="M77" s="160">
        <v>0</v>
      </c>
      <c r="N77" s="160"/>
      <c r="O77" s="160">
        <v>5000</v>
      </c>
      <c r="P77" s="160"/>
      <c r="Q77" s="160"/>
      <c r="R77" s="160"/>
    </row>
    <row r="78" spans="1:18" x14ac:dyDescent="0.25">
      <c r="A78" s="163" t="s">
        <v>39</v>
      </c>
      <c r="B78" s="163"/>
      <c r="C78" s="163"/>
      <c r="D78" s="163"/>
      <c r="E78" s="162">
        <v>200</v>
      </c>
      <c r="F78" s="162"/>
      <c r="G78" s="18">
        <v>200</v>
      </c>
      <c r="H78" s="18">
        <v>0</v>
      </c>
      <c r="I78" s="18">
        <v>0</v>
      </c>
      <c r="J78" s="18">
        <v>0</v>
      </c>
      <c r="K78" s="162">
        <v>200</v>
      </c>
      <c r="L78" s="162"/>
      <c r="M78" s="162">
        <v>0</v>
      </c>
      <c r="N78" s="162"/>
      <c r="O78" s="162">
        <v>200</v>
      </c>
      <c r="P78" s="162"/>
      <c r="Q78" s="162"/>
      <c r="R78" s="162"/>
    </row>
    <row r="79" spans="1:18" x14ac:dyDescent="0.25">
      <c r="A79" s="159" t="s">
        <v>27</v>
      </c>
      <c r="B79" s="159"/>
      <c r="C79" s="159"/>
      <c r="D79" s="159"/>
      <c r="E79" s="160">
        <v>200</v>
      </c>
      <c r="F79" s="160"/>
      <c r="G79" s="19">
        <v>200</v>
      </c>
      <c r="H79" s="19">
        <v>0</v>
      </c>
      <c r="I79" s="19">
        <v>0</v>
      </c>
      <c r="J79" s="19">
        <v>0</v>
      </c>
      <c r="K79" s="160">
        <v>200</v>
      </c>
      <c r="L79" s="160"/>
      <c r="M79" s="160">
        <v>0</v>
      </c>
      <c r="N79" s="160"/>
      <c r="O79" s="160">
        <v>200</v>
      </c>
      <c r="P79" s="160"/>
      <c r="Q79" s="160"/>
      <c r="R79" s="160"/>
    </row>
    <row r="80" spans="1:18" x14ac:dyDescent="0.25">
      <c r="A80" s="163" t="s">
        <v>40</v>
      </c>
      <c r="B80" s="163"/>
      <c r="C80" s="163"/>
      <c r="D80" s="163"/>
      <c r="E80" s="162">
        <v>26000</v>
      </c>
      <c r="F80" s="162"/>
      <c r="G80" s="18">
        <v>26000</v>
      </c>
      <c r="H80" s="18">
        <v>0</v>
      </c>
      <c r="I80" s="18">
        <v>17000</v>
      </c>
      <c r="J80" s="18">
        <v>0</v>
      </c>
      <c r="K80" s="162">
        <v>9000</v>
      </c>
      <c r="L80" s="162"/>
      <c r="M80" s="162">
        <v>0</v>
      </c>
      <c r="N80" s="162"/>
      <c r="O80" s="162">
        <v>26000</v>
      </c>
      <c r="P80" s="162"/>
      <c r="Q80" s="162"/>
      <c r="R80" s="162"/>
    </row>
    <row r="81" spans="1:18" x14ac:dyDescent="0.25">
      <c r="A81" s="159" t="s">
        <v>43</v>
      </c>
      <c r="B81" s="159"/>
      <c r="C81" s="159"/>
      <c r="D81" s="159"/>
      <c r="E81" s="160">
        <v>18000</v>
      </c>
      <c r="F81" s="160"/>
      <c r="G81" s="19">
        <v>18000</v>
      </c>
      <c r="H81" s="19">
        <v>0</v>
      </c>
      <c r="I81" s="19">
        <v>17000</v>
      </c>
      <c r="J81" s="19">
        <v>0</v>
      </c>
      <c r="K81" s="160">
        <v>1000</v>
      </c>
      <c r="L81" s="160"/>
      <c r="M81" s="160">
        <v>0</v>
      </c>
      <c r="N81" s="160"/>
      <c r="O81" s="160">
        <v>18000</v>
      </c>
      <c r="P81" s="160"/>
      <c r="Q81" s="160"/>
      <c r="R81" s="160"/>
    </row>
    <row r="82" spans="1:18" x14ac:dyDescent="0.25">
      <c r="A82" s="159" t="s">
        <v>33</v>
      </c>
      <c r="B82" s="159"/>
      <c r="C82" s="159"/>
      <c r="D82" s="159"/>
      <c r="E82" s="160">
        <v>8000</v>
      </c>
      <c r="F82" s="160"/>
      <c r="G82" s="19">
        <v>8000</v>
      </c>
      <c r="H82" s="19">
        <v>0</v>
      </c>
      <c r="I82" s="19">
        <v>0</v>
      </c>
      <c r="J82" s="19">
        <v>0</v>
      </c>
      <c r="K82" s="160">
        <v>8000</v>
      </c>
      <c r="L82" s="160"/>
      <c r="M82" s="160">
        <v>0</v>
      </c>
      <c r="N82" s="160"/>
      <c r="O82" s="160">
        <v>8000</v>
      </c>
      <c r="P82" s="160"/>
      <c r="Q82" s="160"/>
      <c r="R82" s="160"/>
    </row>
    <row r="83" spans="1:18" x14ac:dyDescent="0.25">
      <c r="A83" s="163" t="s">
        <v>41</v>
      </c>
      <c r="B83" s="163"/>
      <c r="C83" s="163"/>
      <c r="D83" s="163"/>
      <c r="E83" s="162">
        <v>60500</v>
      </c>
      <c r="F83" s="162"/>
      <c r="G83" s="18">
        <v>60500</v>
      </c>
      <c r="H83" s="18">
        <v>0</v>
      </c>
      <c r="I83" s="18">
        <v>33510</v>
      </c>
      <c r="J83" s="18">
        <v>0</v>
      </c>
      <c r="K83" s="162">
        <v>26990</v>
      </c>
      <c r="L83" s="162"/>
      <c r="M83" s="162">
        <v>0</v>
      </c>
      <c r="N83" s="162"/>
      <c r="O83" s="162">
        <v>60500</v>
      </c>
      <c r="P83" s="162"/>
      <c r="Q83" s="162"/>
      <c r="R83" s="162"/>
    </row>
    <row r="84" spans="1:18" x14ac:dyDescent="0.25">
      <c r="A84" s="159" t="s">
        <v>27</v>
      </c>
      <c r="B84" s="159"/>
      <c r="C84" s="159"/>
      <c r="D84" s="159"/>
      <c r="E84" s="160">
        <v>10000</v>
      </c>
      <c r="F84" s="160"/>
      <c r="G84" s="19">
        <v>10000</v>
      </c>
      <c r="H84" s="19">
        <v>0</v>
      </c>
      <c r="I84" s="19">
        <v>0</v>
      </c>
      <c r="J84" s="19">
        <v>0</v>
      </c>
      <c r="K84" s="160">
        <v>10000</v>
      </c>
      <c r="L84" s="160"/>
      <c r="M84" s="160">
        <v>0</v>
      </c>
      <c r="N84" s="160"/>
      <c r="O84" s="160">
        <v>10000</v>
      </c>
      <c r="P84" s="160"/>
      <c r="Q84" s="160"/>
      <c r="R84" s="160"/>
    </row>
    <row r="85" spans="1:18" x14ac:dyDescent="0.25">
      <c r="A85" s="159" t="s">
        <v>43</v>
      </c>
      <c r="B85" s="159"/>
      <c r="C85" s="159"/>
      <c r="D85" s="159"/>
      <c r="E85" s="160">
        <v>30000</v>
      </c>
      <c r="F85" s="160"/>
      <c r="G85" s="19">
        <v>30000</v>
      </c>
      <c r="H85" s="19">
        <v>0</v>
      </c>
      <c r="I85" s="19">
        <v>29900</v>
      </c>
      <c r="J85" s="19">
        <v>0</v>
      </c>
      <c r="K85" s="160">
        <v>100</v>
      </c>
      <c r="L85" s="160"/>
      <c r="M85" s="160">
        <v>0</v>
      </c>
      <c r="N85" s="160"/>
      <c r="O85" s="160">
        <v>30000</v>
      </c>
      <c r="P85" s="160"/>
      <c r="Q85" s="160"/>
      <c r="R85" s="160"/>
    </row>
    <row r="86" spans="1:18" x14ac:dyDescent="0.25">
      <c r="A86" s="159" t="s">
        <v>33</v>
      </c>
      <c r="B86" s="159"/>
      <c r="C86" s="159"/>
      <c r="D86" s="159"/>
      <c r="E86" s="160">
        <v>20500</v>
      </c>
      <c r="F86" s="160"/>
      <c r="G86" s="19">
        <v>20500</v>
      </c>
      <c r="H86" s="19">
        <v>0</v>
      </c>
      <c r="I86" s="19">
        <v>3610</v>
      </c>
      <c r="J86" s="19">
        <v>0</v>
      </c>
      <c r="K86" s="160">
        <v>16890</v>
      </c>
      <c r="L86" s="160"/>
      <c r="M86" s="160">
        <v>0</v>
      </c>
      <c r="N86" s="160"/>
      <c r="O86" s="160">
        <v>20500</v>
      </c>
      <c r="P86" s="160"/>
      <c r="Q86" s="160"/>
      <c r="R86" s="160"/>
    </row>
    <row r="87" spans="1:18" x14ac:dyDescent="0.25">
      <c r="A87" s="163" t="s">
        <v>44</v>
      </c>
      <c r="B87" s="163"/>
      <c r="C87" s="163"/>
      <c r="D87" s="163"/>
      <c r="E87" s="162">
        <v>170771.67</v>
      </c>
      <c r="F87" s="162"/>
      <c r="G87" s="18">
        <v>170771.67</v>
      </c>
      <c r="H87" s="18">
        <v>0</v>
      </c>
      <c r="I87" s="18">
        <v>250</v>
      </c>
      <c r="J87" s="18">
        <v>0</v>
      </c>
      <c r="K87" s="162">
        <v>170521.67</v>
      </c>
      <c r="L87" s="162"/>
      <c r="M87" s="162">
        <v>0</v>
      </c>
      <c r="N87" s="162"/>
      <c r="O87" s="162">
        <v>170771.67</v>
      </c>
      <c r="P87" s="162"/>
      <c r="Q87" s="162"/>
      <c r="R87" s="162"/>
    </row>
    <row r="88" spans="1:18" x14ac:dyDescent="0.25">
      <c r="A88" s="163" t="s">
        <v>24</v>
      </c>
      <c r="B88" s="163"/>
      <c r="C88" s="163"/>
      <c r="D88" s="163"/>
      <c r="E88" s="162">
        <v>170771.67</v>
      </c>
      <c r="F88" s="162"/>
      <c r="G88" s="18">
        <v>170771.67</v>
      </c>
      <c r="H88" s="18">
        <v>0</v>
      </c>
      <c r="I88" s="18">
        <v>250</v>
      </c>
      <c r="J88" s="18">
        <v>0</v>
      </c>
      <c r="K88" s="162">
        <v>170521.67</v>
      </c>
      <c r="L88" s="162"/>
      <c r="M88" s="162">
        <v>0</v>
      </c>
      <c r="N88" s="162"/>
      <c r="O88" s="162">
        <v>170771.67</v>
      </c>
      <c r="P88" s="162"/>
      <c r="Q88" s="162"/>
      <c r="R88" s="162"/>
    </row>
    <row r="89" spans="1:18" x14ac:dyDescent="0.25">
      <c r="A89" s="163" t="s">
        <v>31</v>
      </c>
      <c r="B89" s="163"/>
      <c r="C89" s="163"/>
      <c r="D89" s="163"/>
      <c r="E89" s="162">
        <v>2000</v>
      </c>
      <c r="F89" s="162"/>
      <c r="G89" s="18">
        <v>2000</v>
      </c>
      <c r="H89" s="18">
        <v>0</v>
      </c>
      <c r="I89" s="18">
        <v>250</v>
      </c>
      <c r="J89" s="18">
        <v>0</v>
      </c>
      <c r="K89" s="162">
        <v>1750</v>
      </c>
      <c r="L89" s="162"/>
      <c r="M89" s="162">
        <v>0</v>
      </c>
      <c r="N89" s="162"/>
      <c r="O89" s="162">
        <v>2000</v>
      </c>
      <c r="P89" s="162"/>
      <c r="Q89" s="162"/>
      <c r="R89" s="162"/>
    </row>
    <row r="90" spans="1:18" x14ac:dyDescent="0.25">
      <c r="A90" s="159" t="s">
        <v>27</v>
      </c>
      <c r="B90" s="159"/>
      <c r="C90" s="159"/>
      <c r="D90" s="159"/>
      <c r="E90" s="160">
        <v>2000</v>
      </c>
      <c r="F90" s="160"/>
      <c r="G90" s="19">
        <v>2000</v>
      </c>
      <c r="H90" s="19">
        <v>0</v>
      </c>
      <c r="I90" s="19">
        <v>250</v>
      </c>
      <c r="J90" s="19">
        <v>0</v>
      </c>
      <c r="K90" s="160">
        <v>1750</v>
      </c>
      <c r="L90" s="160"/>
      <c r="M90" s="160">
        <v>0</v>
      </c>
      <c r="N90" s="160"/>
      <c r="O90" s="160">
        <v>2000</v>
      </c>
      <c r="P90" s="160"/>
      <c r="Q90" s="160"/>
      <c r="R90" s="160"/>
    </row>
    <row r="91" spans="1:18" x14ac:dyDescent="0.25">
      <c r="A91" s="163" t="s">
        <v>32</v>
      </c>
      <c r="B91" s="163"/>
      <c r="C91" s="163"/>
      <c r="D91" s="163"/>
      <c r="E91" s="162">
        <v>5860.96</v>
      </c>
      <c r="F91" s="162"/>
      <c r="G91" s="18">
        <v>5860.96</v>
      </c>
      <c r="H91" s="18">
        <v>0</v>
      </c>
      <c r="I91" s="18">
        <v>0</v>
      </c>
      <c r="J91" s="18">
        <v>0</v>
      </c>
      <c r="K91" s="162">
        <v>5860.96</v>
      </c>
      <c r="L91" s="162"/>
      <c r="M91" s="162">
        <v>0</v>
      </c>
      <c r="N91" s="162"/>
      <c r="O91" s="162">
        <v>5860.96</v>
      </c>
      <c r="P91" s="162"/>
      <c r="Q91" s="162"/>
      <c r="R91" s="162"/>
    </row>
    <row r="92" spans="1:18" x14ac:dyDescent="0.25">
      <c r="A92" s="159" t="s">
        <v>27</v>
      </c>
      <c r="B92" s="159"/>
      <c r="C92" s="159"/>
      <c r="D92" s="159"/>
      <c r="E92" s="160">
        <v>5860.96</v>
      </c>
      <c r="F92" s="160"/>
      <c r="G92" s="19">
        <v>5860.96</v>
      </c>
      <c r="H92" s="19">
        <v>0</v>
      </c>
      <c r="I92" s="19">
        <v>0</v>
      </c>
      <c r="J92" s="19">
        <v>0</v>
      </c>
      <c r="K92" s="160">
        <v>5860.96</v>
      </c>
      <c r="L92" s="160"/>
      <c r="M92" s="160">
        <v>0</v>
      </c>
      <c r="N92" s="160"/>
      <c r="O92" s="160">
        <v>5860.96</v>
      </c>
      <c r="P92" s="160"/>
      <c r="Q92" s="160"/>
      <c r="R92" s="160"/>
    </row>
    <row r="93" spans="1:18" x14ac:dyDescent="0.25">
      <c r="A93" s="163" t="s">
        <v>37</v>
      </c>
      <c r="B93" s="163"/>
      <c r="C93" s="163"/>
      <c r="D93" s="163"/>
      <c r="E93" s="162">
        <v>88771.67</v>
      </c>
      <c r="F93" s="162"/>
      <c r="G93" s="18">
        <v>88771.67</v>
      </c>
      <c r="H93" s="18">
        <v>0</v>
      </c>
      <c r="I93" s="18">
        <v>0</v>
      </c>
      <c r="J93" s="18">
        <v>0</v>
      </c>
      <c r="K93" s="162">
        <v>88771.67</v>
      </c>
      <c r="L93" s="162"/>
      <c r="M93" s="162">
        <v>0</v>
      </c>
      <c r="N93" s="162"/>
      <c r="O93" s="162">
        <v>88771.67</v>
      </c>
      <c r="P93" s="162"/>
      <c r="Q93" s="162"/>
      <c r="R93" s="162"/>
    </row>
    <row r="94" spans="1:18" x14ac:dyDescent="0.25">
      <c r="A94" s="159" t="s">
        <v>33</v>
      </c>
      <c r="B94" s="159"/>
      <c r="C94" s="159"/>
      <c r="D94" s="159"/>
      <c r="E94" s="160">
        <v>88771.67</v>
      </c>
      <c r="F94" s="160"/>
      <c r="G94" s="19">
        <v>88771.67</v>
      </c>
      <c r="H94" s="19">
        <v>0</v>
      </c>
      <c r="I94" s="19">
        <v>0</v>
      </c>
      <c r="J94" s="19">
        <v>0</v>
      </c>
      <c r="K94" s="160">
        <v>88771.67</v>
      </c>
      <c r="L94" s="160"/>
      <c r="M94" s="160">
        <v>0</v>
      </c>
      <c r="N94" s="160"/>
      <c r="O94" s="160">
        <v>88771.67</v>
      </c>
      <c r="P94" s="160"/>
      <c r="Q94" s="160"/>
      <c r="R94" s="160"/>
    </row>
    <row r="95" spans="1:18" x14ac:dyDescent="0.25">
      <c r="A95" s="163" t="s">
        <v>38</v>
      </c>
      <c r="B95" s="163"/>
      <c r="C95" s="163"/>
      <c r="D95" s="163"/>
      <c r="E95" s="162">
        <v>6139.04</v>
      </c>
      <c r="F95" s="162"/>
      <c r="G95" s="18">
        <v>6139.04</v>
      </c>
      <c r="H95" s="18">
        <v>0</v>
      </c>
      <c r="I95" s="18">
        <v>0</v>
      </c>
      <c r="J95" s="18">
        <v>0</v>
      </c>
      <c r="K95" s="162">
        <v>6139.04</v>
      </c>
      <c r="L95" s="162"/>
      <c r="M95" s="162">
        <v>0</v>
      </c>
      <c r="N95" s="162"/>
      <c r="O95" s="162">
        <v>6139.04</v>
      </c>
      <c r="P95" s="162"/>
      <c r="Q95" s="162"/>
      <c r="R95" s="162"/>
    </row>
    <row r="96" spans="1:18" x14ac:dyDescent="0.25">
      <c r="A96" s="159" t="s">
        <v>27</v>
      </c>
      <c r="B96" s="159"/>
      <c r="C96" s="159"/>
      <c r="D96" s="159"/>
      <c r="E96" s="160">
        <v>5000</v>
      </c>
      <c r="F96" s="160"/>
      <c r="G96" s="19">
        <v>5000</v>
      </c>
      <c r="H96" s="19">
        <v>0</v>
      </c>
      <c r="I96" s="19">
        <v>0</v>
      </c>
      <c r="J96" s="19">
        <v>0</v>
      </c>
      <c r="K96" s="160">
        <v>5000</v>
      </c>
      <c r="L96" s="160"/>
      <c r="M96" s="160">
        <v>0</v>
      </c>
      <c r="N96" s="160"/>
      <c r="O96" s="160">
        <v>5000</v>
      </c>
      <c r="P96" s="160"/>
      <c r="Q96" s="160"/>
      <c r="R96" s="160"/>
    </row>
    <row r="97" spans="1:18" x14ac:dyDescent="0.25">
      <c r="A97" s="159" t="s">
        <v>33</v>
      </c>
      <c r="B97" s="159"/>
      <c r="C97" s="159"/>
      <c r="D97" s="159"/>
      <c r="E97" s="160">
        <v>1139.04</v>
      </c>
      <c r="F97" s="160"/>
      <c r="G97" s="19">
        <v>1139.04</v>
      </c>
      <c r="H97" s="19">
        <v>0</v>
      </c>
      <c r="I97" s="19">
        <v>0</v>
      </c>
      <c r="J97" s="19">
        <v>0</v>
      </c>
      <c r="K97" s="160">
        <v>1139.04</v>
      </c>
      <c r="L97" s="160"/>
      <c r="M97" s="160">
        <v>0</v>
      </c>
      <c r="N97" s="160"/>
      <c r="O97" s="160">
        <v>1139.04</v>
      </c>
      <c r="P97" s="160"/>
      <c r="Q97" s="160"/>
      <c r="R97" s="160"/>
    </row>
    <row r="98" spans="1:18" x14ac:dyDescent="0.25">
      <c r="A98" s="163" t="s">
        <v>41</v>
      </c>
      <c r="B98" s="163"/>
      <c r="C98" s="163"/>
      <c r="D98" s="163"/>
      <c r="E98" s="162">
        <v>68000</v>
      </c>
      <c r="F98" s="162"/>
      <c r="G98" s="18">
        <v>68000</v>
      </c>
      <c r="H98" s="18">
        <v>0</v>
      </c>
      <c r="I98" s="18">
        <v>0</v>
      </c>
      <c r="J98" s="18">
        <v>0</v>
      </c>
      <c r="K98" s="162">
        <v>68000</v>
      </c>
      <c r="L98" s="162"/>
      <c r="M98" s="162">
        <v>0</v>
      </c>
      <c r="N98" s="162"/>
      <c r="O98" s="162">
        <v>68000</v>
      </c>
      <c r="P98" s="162"/>
      <c r="Q98" s="162"/>
      <c r="R98" s="162"/>
    </row>
    <row r="99" spans="1:18" x14ac:dyDescent="0.25">
      <c r="A99" s="159" t="s">
        <v>27</v>
      </c>
      <c r="B99" s="159"/>
      <c r="C99" s="159"/>
      <c r="D99" s="159"/>
      <c r="E99" s="160">
        <v>3000</v>
      </c>
      <c r="F99" s="160"/>
      <c r="G99" s="19">
        <v>3000</v>
      </c>
      <c r="H99" s="19">
        <v>0</v>
      </c>
      <c r="I99" s="19">
        <v>0</v>
      </c>
      <c r="J99" s="19">
        <v>0</v>
      </c>
      <c r="K99" s="160">
        <v>3000</v>
      </c>
      <c r="L99" s="160"/>
      <c r="M99" s="160">
        <v>0</v>
      </c>
      <c r="N99" s="160"/>
      <c r="O99" s="160">
        <v>3000</v>
      </c>
      <c r="P99" s="160"/>
      <c r="Q99" s="160"/>
      <c r="R99" s="160"/>
    </row>
    <row r="100" spans="1:18" x14ac:dyDescent="0.25">
      <c r="A100" s="159" t="s">
        <v>43</v>
      </c>
      <c r="B100" s="159"/>
      <c r="C100" s="159"/>
      <c r="D100" s="159"/>
      <c r="E100" s="160">
        <v>5000</v>
      </c>
      <c r="F100" s="160"/>
      <c r="G100" s="19">
        <v>5000</v>
      </c>
      <c r="H100" s="19">
        <v>0</v>
      </c>
      <c r="I100" s="19">
        <v>0</v>
      </c>
      <c r="J100" s="19">
        <v>0</v>
      </c>
      <c r="K100" s="160">
        <v>5000</v>
      </c>
      <c r="L100" s="160"/>
      <c r="M100" s="160">
        <v>0</v>
      </c>
      <c r="N100" s="160"/>
      <c r="O100" s="160">
        <v>5000</v>
      </c>
      <c r="P100" s="160"/>
      <c r="Q100" s="160"/>
      <c r="R100" s="160"/>
    </row>
    <row r="101" spans="1:18" x14ac:dyDescent="0.25">
      <c r="A101" s="159" t="s">
        <v>33</v>
      </c>
      <c r="B101" s="159"/>
      <c r="C101" s="159"/>
      <c r="D101" s="159"/>
      <c r="E101" s="160">
        <v>60000</v>
      </c>
      <c r="F101" s="160"/>
      <c r="G101" s="19">
        <v>60000</v>
      </c>
      <c r="H101" s="19">
        <v>0</v>
      </c>
      <c r="I101" s="19">
        <v>0</v>
      </c>
      <c r="J101" s="19">
        <v>0</v>
      </c>
      <c r="K101" s="160">
        <v>60000</v>
      </c>
      <c r="L101" s="160"/>
      <c r="M101" s="160">
        <v>0</v>
      </c>
      <c r="N101" s="160"/>
      <c r="O101" s="160">
        <v>60000</v>
      </c>
      <c r="P101" s="160"/>
      <c r="Q101" s="160"/>
      <c r="R101" s="160"/>
    </row>
    <row r="102" spans="1:18" x14ac:dyDescent="0.25">
      <c r="A102" s="163" t="s">
        <v>45</v>
      </c>
      <c r="B102" s="163"/>
      <c r="C102" s="163"/>
      <c r="D102" s="163"/>
      <c r="E102" s="162">
        <v>30</v>
      </c>
      <c r="F102" s="162"/>
      <c r="G102" s="18">
        <v>30</v>
      </c>
      <c r="H102" s="18">
        <v>0</v>
      </c>
      <c r="I102" s="18">
        <v>0</v>
      </c>
      <c r="J102" s="18">
        <v>0</v>
      </c>
      <c r="K102" s="162">
        <v>30</v>
      </c>
      <c r="L102" s="162"/>
      <c r="M102" s="162">
        <v>0</v>
      </c>
      <c r="N102" s="162"/>
      <c r="O102" s="162">
        <v>30</v>
      </c>
      <c r="P102" s="162"/>
      <c r="Q102" s="162"/>
      <c r="R102" s="162"/>
    </row>
    <row r="103" spans="1:18" x14ac:dyDescent="0.25">
      <c r="A103" s="163" t="s">
        <v>24</v>
      </c>
      <c r="B103" s="163"/>
      <c r="C103" s="163"/>
      <c r="D103" s="163"/>
      <c r="E103" s="162">
        <v>30</v>
      </c>
      <c r="F103" s="162"/>
      <c r="G103" s="18">
        <v>30</v>
      </c>
      <c r="H103" s="18">
        <v>0</v>
      </c>
      <c r="I103" s="18">
        <v>0</v>
      </c>
      <c r="J103" s="18">
        <v>0</v>
      </c>
      <c r="K103" s="162">
        <v>30</v>
      </c>
      <c r="L103" s="162"/>
      <c r="M103" s="162">
        <v>0</v>
      </c>
      <c r="N103" s="162"/>
      <c r="O103" s="162">
        <v>30</v>
      </c>
      <c r="P103" s="162"/>
      <c r="Q103" s="162"/>
      <c r="R103" s="162"/>
    </row>
    <row r="104" spans="1:18" x14ac:dyDescent="0.25">
      <c r="A104" s="163" t="s">
        <v>37</v>
      </c>
      <c r="B104" s="163"/>
      <c r="C104" s="163"/>
      <c r="D104" s="163"/>
      <c r="E104" s="162">
        <v>30</v>
      </c>
      <c r="F104" s="162"/>
      <c r="G104" s="18">
        <v>30</v>
      </c>
      <c r="H104" s="18">
        <v>0</v>
      </c>
      <c r="I104" s="18">
        <v>0</v>
      </c>
      <c r="J104" s="18">
        <v>0</v>
      </c>
      <c r="K104" s="162">
        <v>30</v>
      </c>
      <c r="L104" s="162"/>
      <c r="M104" s="162">
        <v>0</v>
      </c>
      <c r="N104" s="162"/>
      <c r="O104" s="162">
        <v>30</v>
      </c>
      <c r="P104" s="162"/>
      <c r="Q104" s="162"/>
      <c r="R104" s="162"/>
    </row>
    <row r="105" spans="1:18" x14ac:dyDescent="0.25">
      <c r="A105" s="159" t="s">
        <v>33</v>
      </c>
      <c r="B105" s="159"/>
      <c r="C105" s="159"/>
      <c r="D105" s="159"/>
      <c r="E105" s="160">
        <v>30</v>
      </c>
      <c r="F105" s="160"/>
      <c r="G105" s="19">
        <v>30</v>
      </c>
      <c r="H105" s="19">
        <v>0</v>
      </c>
      <c r="I105" s="19">
        <v>0</v>
      </c>
      <c r="J105" s="19">
        <v>0</v>
      </c>
      <c r="K105" s="160">
        <v>30</v>
      </c>
      <c r="L105" s="160"/>
      <c r="M105" s="160">
        <v>0</v>
      </c>
      <c r="N105" s="160"/>
      <c r="O105" s="160">
        <v>30</v>
      </c>
      <c r="P105" s="160"/>
      <c r="Q105" s="160"/>
      <c r="R105" s="160"/>
    </row>
    <row r="106" spans="1:18" x14ac:dyDescent="0.25">
      <c r="A106" s="163" t="s">
        <v>46</v>
      </c>
      <c r="B106" s="163"/>
      <c r="C106" s="163"/>
      <c r="D106" s="163"/>
      <c r="E106" s="162">
        <v>176135.45</v>
      </c>
      <c r="F106" s="162"/>
      <c r="G106" s="18">
        <v>176135.45</v>
      </c>
      <c r="H106" s="18">
        <v>0</v>
      </c>
      <c r="I106" s="18">
        <v>71830.820000000007</v>
      </c>
      <c r="J106" s="18">
        <v>19016.73</v>
      </c>
      <c r="K106" s="162">
        <v>85287.9</v>
      </c>
      <c r="L106" s="162"/>
      <c r="M106" s="162">
        <v>0</v>
      </c>
      <c r="N106" s="162"/>
      <c r="O106" s="162">
        <v>176135.45</v>
      </c>
      <c r="P106" s="162"/>
      <c r="Q106" s="162"/>
      <c r="R106" s="162"/>
    </row>
    <row r="107" spans="1:18" x14ac:dyDescent="0.25">
      <c r="A107" s="163" t="s">
        <v>24</v>
      </c>
      <c r="B107" s="163"/>
      <c r="C107" s="163"/>
      <c r="D107" s="163"/>
      <c r="E107" s="162">
        <v>176135.45</v>
      </c>
      <c r="F107" s="162"/>
      <c r="G107" s="18">
        <v>176135.45</v>
      </c>
      <c r="H107" s="18">
        <v>0</v>
      </c>
      <c r="I107" s="18">
        <v>71830.820000000007</v>
      </c>
      <c r="J107" s="18">
        <v>19016.73</v>
      </c>
      <c r="K107" s="162">
        <v>85287.9</v>
      </c>
      <c r="L107" s="162"/>
      <c r="M107" s="162">
        <v>0</v>
      </c>
      <c r="N107" s="162"/>
      <c r="O107" s="162">
        <v>176135.45</v>
      </c>
      <c r="P107" s="162"/>
      <c r="Q107" s="162"/>
      <c r="R107" s="162"/>
    </row>
    <row r="108" spans="1:18" x14ac:dyDescent="0.25">
      <c r="A108" s="163" t="s">
        <v>37</v>
      </c>
      <c r="B108" s="163"/>
      <c r="C108" s="163"/>
      <c r="D108" s="163"/>
      <c r="E108" s="162">
        <v>176135.45</v>
      </c>
      <c r="F108" s="162"/>
      <c r="G108" s="18">
        <v>176135.45</v>
      </c>
      <c r="H108" s="18">
        <v>0</v>
      </c>
      <c r="I108" s="18">
        <v>71830.820000000007</v>
      </c>
      <c r="J108" s="18">
        <v>19016.73</v>
      </c>
      <c r="K108" s="162">
        <v>85287.9</v>
      </c>
      <c r="L108" s="162"/>
      <c r="M108" s="162">
        <v>0</v>
      </c>
      <c r="N108" s="162"/>
      <c r="O108" s="162">
        <v>176135.45</v>
      </c>
      <c r="P108" s="162"/>
      <c r="Q108" s="162"/>
      <c r="R108" s="162"/>
    </row>
    <row r="109" spans="1:18" x14ac:dyDescent="0.25">
      <c r="A109" s="159" t="s">
        <v>27</v>
      </c>
      <c r="B109" s="159"/>
      <c r="C109" s="159"/>
      <c r="D109" s="159"/>
      <c r="E109" s="160">
        <v>68346.080000000002</v>
      </c>
      <c r="F109" s="160"/>
      <c r="G109" s="19">
        <v>68346.080000000002</v>
      </c>
      <c r="H109" s="19">
        <v>0</v>
      </c>
      <c r="I109" s="19">
        <v>12748.32</v>
      </c>
      <c r="J109" s="19">
        <v>2096.73</v>
      </c>
      <c r="K109" s="160">
        <v>53501.03</v>
      </c>
      <c r="L109" s="160"/>
      <c r="M109" s="160">
        <v>0</v>
      </c>
      <c r="N109" s="160"/>
      <c r="O109" s="160">
        <v>68346.080000000002</v>
      </c>
      <c r="P109" s="160"/>
      <c r="Q109" s="160"/>
      <c r="R109" s="160"/>
    </row>
    <row r="110" spans="1:18" x14ac:dyDescent="0.25">
      <c r="A110" s="159" t="s">
        <v>33</v>
      </c>
      <c r="B110" s="159"/>
      <c r="C110" s="159"/>
      <c r="D110" s="159"/>
      <c r="E110" s="160">
        <v>107789.37</v>
      </c>
      <c r="F110" s="160"/>
      <c r="G110" s="19">
        <v>107789.37</v>
      </c>
      <c r="H110" s="19">
        <v>0</v>
      </c>
      <c r="I110" s="19">
        <v>59082.5</v>
      </c>
      <c r="J110" s="19">
        <v>16920</v>
      </c>
      <c r="K110" s="160">
        <v>31786.87</v>
      </c>
      <c r="L110" s="160"/>
      <c r="M110" s="160">
        <v>0</v>
      </c>
      <c r="N110" s="160"/>
      <c r="O110" s="160">
        <v>107789.37</v>
      </c>
      <c r="P110" s="160"/>
      <c r="Q110" s="160"/>
      <c r="R110" s="160"/>
    </row>
    <row r="111" spans="1:18" x14ac:dyDescent="0.25">
      <c r="A111" s="163" t="s">
        <v>47</v>
      </c>
      <c r="B111" s="163"/>
      <c r="C111" s="163"/>
      <c r="D111" s="163"/>
      <c r="E111" s="162">
        <v>15923.01</v>
      </c>
      <c r="F111" s="162"/>
      <c r="G111" s="18">
        <v>15923.01</v>
      </c>
      <c r="H111" s="18">
        <v>0</v>
      </c>
      <c r="I111" s="18">
        <v>7975.95</v>
      </c>
      <c r="J111" s="18">
        <v>0</v>
      </c>
      <c r="K111" s="162">
        <v>7947.06</v>
      </c>
      <c r="L111" s="162"/>
      <c r="M111" s="162">
        <v>0</v>
      </c>
      <c r="N111" s="162"/>
      <c r="O111" s="162">
        <v>15923.01</v>
      </c>
      <c r="P111" s="162"/>
      <c r="Q111" s="162"/>
      <c r="R111" s="162"/>
    </row>
    <row r="112" spans="1:18" x14ac:dyDescent="0.25">
      <c r="A112" s="163" t="s">
        <v>24</v>
      </c>
      <c r="B112" s="163"/>
      <c r="C112" s="163"/>
      <c r="D112" s="163"/>
      <c r="E112" s="162">
        <v>15923.01</v>
      </c>
      <c r="F112" s="162"/>
      <c r="G112" s="18">
        <v>15923.01</v>
      </c>
      <c r="H112" s="18">
        <v>0</v>
      </c>
      <c r="I112" s="18">
        <v>7975.95</v>
      </c>
      <c r="J112" s="18">
        <v>0</v>
      </c>
      <c r="K112" s="162">
        <v>7947.06</v>
      </c>
      <c r="L112" s="162"/>
      <c r="M112" s="162">
        <v>0</v>
      </c>
      <c r="N112" s="162"/>
      <c r="O112" s="162">
        <v>15923.01</v>
      </c>
      <c r="P112" s="162"/>
      <c r="Q112" s="162"/>
      <c r="R112" s="162"/>
    </row>
    <row r="113" spans="1:18" x14ac:dyDescent="0.25">
      <c r="A113" s="163" t="s">
        <v>37</v>
      </c>
      <c r="B113" s="163"/>
      <c r="C113" s="163"/>
      <c r="D113" s="163"/>
      <c r="E113" s="162">
        <v>15923.01</v>
      </c>
      <c r="F113" s="162"/>
      <c r="G113" s="18">
        <v>15923.01</v>
      </c>
      <c r="H113" s="18">
        <v>0</v>
      </c>
      <c r="I113" s="18">
        <v>7975.95</v>
      </c>
      <c r="J113" s="18">
        <v>0</v>
      </c>
      <c r="K113" s="162">
        <v>7947.06</v>
      </c>
      <c r="L113" s="162"/>
      <c r="M113" s="162">
        <v>0</v>
      </c>
      <c r="N113" s="162"/>
      <c r="O113" s="162">
        <v>15923.01</v>
      </c>
      <c r="P113" s="162"/>
      <c r="Q113" s="162"/>
      <c r="R113" s="162"/>
    </row>
    <row r="114" spans="1:18" x14ac:dyDescent="0.25">
      <c r="A114" s="159" t="s">
        <v>27</v>
      </c>
      <c r="B114" s="159"/>
      <c r="C114" s="159"/>
      <c r="D114" s="159"/>
      <c r="E114" s="160">
        <v>800</v>
      </c>
      <c r="F114" s="160"/>
      <c r="G114" s="19">
        <v>800</v>
      </c>
      <c r="H114" s="19">
        <v>0</v>
      </c>
      <c r="I114" s="19">
        <v>0</v>
      </c>
      <c r="J114" s="19">
        <v>0</v>
      </c>
      <c r="K114" s="160">
        <v>800</v>
      </c>
      <c r="L114" s="160"/>
      <c r="M114" s="160">
        <v>0</v>
      </c>
      <c r="N114" s="160"/>
      <c r="O114" s="160">
        <v>800</v>
      </c>
      <c r="P114" s="160"/>
      <c r="Q114" s="160"/>
      <c r="R114" s="160"/>
    </row>
    <row r="115" spans="1:18" x14ac:dyDescent="0.25">
      <c r="A115" s="159" t="s">
        <v>33</v>
      </c>
      <c r="B115" s="159"/>
      <c r="C115" s="159"/>
      <c r="D115" s="159"/>
      <c r="E115" s="160">
        <v>15123.01</v>
      </c>
      <c r="F115" s="160"/>
      <c r="G115" s="19">
        <v>15123.01</v>
      </c>
      <c r="H115" s="19">
        <v>0</v>
      </c>
      <c r="I115" s="19">
        <v>7975.95</v>
      </c>
      <c r="J115" s="19">
        <v>0</v>
      </c>
      <c r="K115" s="160">
        <v>7147.06</v>
      </c>
      <c r="L115" s="160"/>
      <c r="M115" s="160">
        <v>0</v>
      </c>
      <c r="N115" s="160"/>
      <c r="O115" s="160">
        <v>15123.01</v>
      </c>
      <c r="P115" s="160"/>
      <c r="Q115" s="160"/>
      <c r="R115" s="160"/>
    </row>
    <row r="116" spans="1:18" x14ac:dyDescent="0.25">
      <c r="A116" s="163" t="s">
        <v>48</v>
      </c>
      <c r="B116" s="163"/>
      <c r="C116" s="163"/>
      <c r="D116" s="163"/>
      <c r="E116" s="162">
        <v>0.26</v>
      </c>
      <c r="F116" s="162"/>
      <c r="G116" s="18">
        <v>0.26</v>
      </c>
      <c r="H116" s="18">
        <v>0</v>
      </c>
      <c r="I116" s="18">
        <v>0</v>
      </c>
      <c r="J116" s="18">
        <v>0</v>
      </c>
      <c r="K116" s="162">
        <v>0.26</v>
      </c>
      <c r="L116" s="162"/>
      <c r="M116" s="162">
        <v>0</v>
      </c>
      <c r="N116" s="162"/>
      <c r="O116" s="162">
        <v>0.26</v>
      </c>
      <c r="P116" s="162"/>
      <c r="Q116" s="162"/>
      <c r="R116" s="162"/>
    </row>
    <row r="117" spans="1:18" x14ac:dyDescent="0.25">
      <c r="A117" s="163" t="s">
        <v>24</v>
      </c>
      <c r="B117" s="163"/>
      <c r="C117" s="163"/>
      <c r="D117" s="163"/>
      <c r="E117" s="162">
        <v>0.26</v>
      </c>
      <c r="F117" s="162"/>
      <c r="G117" s="18">
        <v>0.26</v>
      </c>
      <c r="H117" s="18">
        <v>0</v>
      </c>
      <c r="I117" s="18">
        <v>0</v>
      </c>
      <c r="J117" s="18">
        <v>0</v>
      </c>
      <c r="K117" s="162">
        <v>0.26</v>
      </c>
      <c r="L117" s="162"/>
      <c r="M117" s="162">
        <v>0</v>
      </c>
      <c r="N117" s="162"/>
      <c r="O117" s="162">
        <v>0.26</v>
      </c>
      <c r="P117" s="162"/>
      <c r="Q117" s="162"/>
      <c r="R117" s="162"/>
    </row>
    <row r="118" spans="1:18" x14ac:dyDescent="0.25">
      <c r="A118" s="163" t="s">
        <v>37</v>
      </c>
      <c r="B118" s="163"/>
      <c r="C118" s="163"/>
      <c r="D118" s="163"/>
      <c r="E118" s="162">
        <v>0.26</v>
      </c>
      <c r="F118" s="162"/>
      <c r="G118" s="18">
        <v>0.26</v>
      </c>
      <c r="H118" s="18">
        <v>0</v>
      </c>
      <c r="I118" s="18">
        <v>0</v>
      </c>
      <c r="J118" s="18">
        <v>0</v>
      </c>
      <c r="K118" s="162">
        <v>0.26</v>
      </c>
      <c r="L118" s="162"/>
      <c r="M118" s="162">
        <v>0</v>
      </c>
      <c r="N118" s="162"/>
      <c r="O118" s="162">
        <v>0.26</v>
      </c>
      <c r="P118" s="162"/>
      <c r="Q118" s="162"/>
      <c r="R118" s="162"/>
    </row>
    <row r="119" spans="1:18" x14ac:dyDescent="0.25">
      <c r="A119" s="159" t="s">
        <v>33</v>
      </c>
      <c r="B119" s="159"/>
      <c r="C119" s="159"/>
      <c r="D119" s="159"/>
      <c r="E119" s="160">
        <v>0.26</v>
      </c>
      <c r="F119" s="160"/>
      <c r="G119" s="19">
        <v>0.26</v>
      </c>
      <c r="H119" s="19">
        <v>0</v>
      </c>
      <c r="I119" s="19">
        <v>0</v>
      </c>
      <c r="J119" s="19">
        <v>0</v>
      </c>
      <c r="K119" s="160">
        <v>0.26</v>
      </c>
      <c r="L119" s="160"/>
      <c r="M119" s="160">
        <v>0</v>
      </c>
      <c r="N119" s="160"/>
      <c r="O119" s="160">
        <v>0.26</v>
      </c>
      <c r="P119" s="160"/>
      <c r="Q119" s="160"/>
      <c r="R119" s="160"/>
    </row>
    <row r="120" spans="1:18" x14ac:dyDescent="0.25">
      <c r="A120" s="163" t="s">
        <v>49</v>
      </c>
      <c r="B120" s="163"/>
      <c r="C120" s="163"/>
      <c r="D120" s="163"/>
      <c r="E120" s="162">
        <v>83.42</v>
      </c>
      <c r="F120" s="162"/>
      <c r="G120" s="18">
        <v>83.42</v>
      </c>
      <c r="H120" s="18">
        <v>0</v>
      </c>
      <c r="I120" s="18">
        <v>0</v>
      </c>
      <c r="J120" s="18">
        <v>0</v>
      </c>
      <c r="K120" s="162">
        <v>83.42</v>
      </c>
      <c r="L120" s="162"/>
      <c r="M120" s="162">
        <v>0</v>
      </c>
      <c r="N120" s="162"/>
      <c r="O120" s="162">
        <v>83.42</v>
      </c>
      <c r="P120" s="162"/>
      <c r="Q120" s="162"/>
      <c r="R120" s="162"/>
    </row>
    <row r="121" spans="1:18" x14ac:dyDescent="0.25">
      <c r="A121" s="163" t="s">
        <v>24</v>
      </c>
      <c r="B121" s="163"/>
      <c r="C121" s="163"/>
      <c r="D121" s="163"/>
      <c r="E121" s="162">
        <v>83.42</v>
      </c>
      <c r="F121" s="162"/>
      <c r="G121" s="18">
        <v>83.42</v>
      </c>
      <c r="H121" s="18">
        <v>0</v>
      </c>
      <c r="I121" s="18">
        <v>0</v>
      </c>
      <c r="J121" s="18">
        <v>0</v>
      </c>
      <c r="K121" s="162">
        <v>83.42</v>
      </c>
      <c r="L121" s="162"/>
      <c r="M121" s="162">
        <v>0</v>
      </c>
      <c r="N121" s="162"/>
      <c r="O121" s="162">
        <v>83.42</v>
      </c>
      <c r="P121" s="162"/>
      <c r="Q121" s="162"/>
      <c r="R121" s="162"/>
    </row>
    <row r="122" spans="1:18" x14ac:dyDescent="0.25">
      <c r="A122" s="163" t="s">
        <v>28</v>
      </c>
      <c r="B122" s="163"/>
      <c r="C122" s="163"/>
      <c r="D122" s="163"/>
      <c r="E122" s="162">
        <v>0.5</v>
      </c>
      <c r="F122" s="162"/>
      <c r="G122" s="18">
        <v>0.5</v>
      </c>
      <c r="H122" s="18">
        <v>0</v>
      </c>
      <c r="I122" s="18">
        <v>0</v>
      </c>
      <c r="J122" s="18">
        <v>0</v>
      </c>
      <c r="K122" s="162">
        <v>0.5</v>
      </c>
      <c r="L122" s="162"/>
      <c r="M122" s="162">
        <v>0</v>
      </c>
      <c r="N122" s="162"/>
      <c r="O122" s="162">
        <v>0.5</v>
      </c>
      <c r="P122" s="162"/>
      <c r="Q122" s="162"/>
      <c r="R122" s="162"/>
    </row>
    <row r="123" spans="1:18" x14ac:dyDescent="0.25">
      <c r="A123" s="159" t="s">
        <v>27</v>
      </c>
      <c r="B123" s="159"/>
      <c r="C123" s="159"/>
      <c r="D123" s="159"/>
      <c r="E123" s="160">
        <v>0.5</v>
      </c>
      <c r="F123" s="160"/>
      <c r="G123" s="19">
        <v>0.5</v>
      </c>
      <c r="H123" s="19">
        <v>0</v>
      </c>
      <c r="I123" s="19">
        <v>0</v>
      </c>
      <c r="J123" s="19">
        <v>0</v>
      </c>
      <c r="K123" s="160">
        <v>0.5</v>
      </c>
      <c r="L123" s="160"/>
      <c r="M123" s="160">
        <v>0</v>
      </c>
      <c r="N123" s="160"/>
      <c r="O123" s="160">
        <v>0.5</v>
      </c>
      <c r="P123" s="160"/>
      <c r="Q123" s="160"/>
      <c r="R123" s="160"/>
    </row>
    <row r="124" spans="1:18" x14ac:dyDescent="0.25">
      <c r="A124" s="163" t="s">
        <v>37</v>
      </c>
      <c r="B124" s="163"/>
      <c r="C124" s="163"/>
      <c r="D124" s="163"/>
      <c r="E124" s="162">
        <v>62.6</v>
      </c>
      <c r="F124" s="162"/>
      <c r="G124" s="18">
        <v>62.6</v>
      </c>
      <c r="H124" s="18">
        <v>0</v>
      </c>
      <c r="I124" s="18">
        <v>0</v>
      </c>
      <c r="J124" s="18">
        <v>0</v>
      </c>
      <c r="K124" s="162">
        <v>62.6</v>
      </c>
      <c r="L124" s="162"/>
      <c r="M124" s="162">
        <v>0</v>
      </c>
      <c r="N124" s="162"/>
      <c r="O124" s="162">
        <v>62.6</v>
      </c>
      <c r="P124" s="162"/>
      <c r="Q124" s="162"/>
      <c r="R124" s="162"/>
    </row>
    <row r="125" spans="1:18" x14ac:dyDescent="0.25">
      <c r="A125" s="159" t="s">
        <v>33</v>
      </c>
      <c r="B125" s="159"/>
      <c r="C125" s="159"/>
      <c r="D125" s="159"/>
      <c r="E125" s="160">
        <v>62.6</v>
      </c>
      <c r="F125" s="160"/>
      <c r="G125" s="19">
        <v>62.6</v>
      </c>
      <c r="H125" s="19">
        <v>0</v>
      </c>
      <c r="I125" s="19">
        <v>0</v>
      </c>
      <c r="J125" s="19">
        <v>0</v>
      </c>
      <c r="K125" s="160">
        <v>62.6</v>
      </c>
      <c r="L125" s="160"/>
      <c r="M125" s="160">
        <v>0</v>
      </c>
      <c r="N125" s="160"/>
      <c r="O125" s="160">
        <v>62.6</v>
      </c>
      <c r="P125" s="160"/>
      <c r="Q125" s="160"/>
      <c r="R125" s="160"/>
    </row>
    <row r="126" spans="1:18" x14ac:dyDescent="0.25">
      <c r="A126" s="163" t="s">
        <v>41</v>
      </c>
      <c r="B126" s="163"/>
      <c r="C126" s="163"/>
      <c r="D126" s="163"/>
      <c r="E126" s="162">
        <v>20.32</v>
      </c>
      <c r="F126" s="162"/>
      <c r="G126" s="18">
        <v>20.32</v>
      </c>
      <c r="H126" s="18">
        <v>0</v>
      </c>
      <c r="I126" s="18">
        <v>0</v>
      </c>
      <c r="J126" s="18">
        <v>0</v>
      </c>
      <c r="K126" s="162">
        <v>20.32</v>
      </c>
      <c r="L126" s="162"/>
      <c r="M126" s="162">
        <v>0</v>
      </c>
      <c r="N126" s="162"/>
      <c r="O126" s="162">
        <v>20.32</v>
      </c>
      <c r="P126" s="162"/>
      <c r="Q126" s="162"/>
      <c r="R126" s="162"/>
    </row>
    <row r="127" spans="1:18" x14ac:dyDescent="0.25">
      <c r="A127" s="159" t="s">
        <v>33</v>
      </c>
      <c r="B127" s="159"/>
      <c r="C127" s="159"/>
      <c r="D127" s="159"/>
      <c r="E127" s="160">
        <v>20.32</v>
      </c>
      <c r="F127" s="160"/>
      <c r="G127" s="19">
        <v>20.32</v>
      </c>
      <c r="H127" s="19">
        <v>0</v>
      </c>
      <c r="I127" s="19">
        <v>0</v>
      </c>
      <c r="J127" s="19">
        <v>0</v>
      </c>
      <c r="K127" s="160">
        <v>20.32</v>
      </c>
      <c r="L127" s="160"/>
      <c r="M127" s="160">
        <v>0</v>
      </c>
      <c r="N127" s="160"/>
      <c r="O127" s="160">
        <v>20.32</v>
      </c>
      <c r="P127" s="160"/>
      <c r="Q127" s="160"/>
      <c r="R127" s="160"/>
    </row>
    <row r="128" spans="1:18" x14ac:dyDescent="0.25">
      <c r="A128" s="161" t="s">
        <v>50</v>
      </c>
      <c r="B128" s="161"/>
      <c r="C128" s="161"/>
      <c r="D128" s="161"/>
      <c r="E128" s="162">
        <v>4073012.65</v>
      </c>
      <c r="F128" s="162"/>
      <c r="G128" s="18">
        <v>2920210.9</v>
      </c>
      <c r="H128" s="18">
        <v>1152801.75</v>
      </c>
      <c r="I128" s="18">
        <v>1758538.44</v>
      </c>
      <c r="J128" s="18">
        <v>80617.23</v>
      </c>
      <c r="K128" s="162">
        <v>2233856.98</v>
      </c>
      <c r="L128" s="162"/>
      <c r="M128" s="162">
        <v>0</v>
      </c>
      <c r="N128" s="162"/>
      <c r="O128" s="162">
        <v>4073012.65</v>
      </c>
      <c r="P128" s="162"/>
      <c r="Q128" s="162"/>
      <c r="R128" s="162"/>
    </row>
  </sheetData>
  <mergeCells count="631">
    <mergeCell ref="A3:D3"/>
    <mergeCell ref="E3:F3"/>
    <mergeCell ref="K3:L3"/>
    <mergeCell ref="M3:N3"/>
    <mergeCell ref="O3:R3"/>
    <mergeCell ref="A4:D4"/>
    <mergeCell ref="E4:F4"/>
    <mergeCell ref="K4:L4"/>
    <mergeCell ref="M4:N4"/>
    <mergeCell ref="O4:R4"/>
    <mergeCell ref="A5:D5"/>
    <mergeCell ref="E5:F5"/>
    <mergeCell ref="K5:L5"/>
    <mergeCell ref="M5:N5"/>
    <mergeCell ref="O5:R5"/>
    <mergeCell ref="A6:D6"/>
    <mergeCell ref="E6:F6"/>
    <mergeCell ref="K6:L6"/>
    <mergeCell ref="M6:N6"/>
    <mergeCell ref="O6:R6"/>
    <mergeCell ref="A7:D7"/>
    <mergeCell ref="E7:F7"/>
    <mergeCell ref="K7:L7"/>
    <mergeCell ref="M7:N7"/>
    <mergeCell ref="O7:R7"/>
    <mergeCell ref="A8:D8"/>
    <mergeCell ref="E8:F8"/>
    <mergeCell ref="K8:L8"/>
    <mergeCell ref="M8:N8"/>
    <mergeCell ref="O8:R8"/>
    <mergeCell ref="A9:D9"/>
    <mergeCell ref="E9:F9"/>
    <mergeCell ref="K9:L9"/>
    <mergeCell ref="M9:N9"/>
    <mergeCell ref="O9:R9"/>
    <mergeCell ref="A10:D10"/>
    <mergeCell ref="E10:F10"/>
    <mergeCell ref="K10:L10"/>
    <mergeCell ref="M10:N10"/>
    <mergeCell ref="O10:R10"/>
    <mergeCell ref="A11:D11"/>
    <mergeCell ref="E11:F11"/>
    <mergeCell ref="K11:L11"/>
    <mergeCell ref="M11:N11"/>
    <mergeCell ref="O11:R11"/>
    <mergeCell ref="A12:D12"/>
    <mergeCell ref="E12:F12"/>
    <mergeCell ref="K12:L12"/>
    <mergeCell ref="M12:N12"/>
    <mergeCell ref="O12:R12"/>
    <mergeCell ref="A13:D13"/>
    <mergeCell ref="E13:F13"/>
    <mergeCell ref="K13:L13"/>
    <mergeCell ref="M13:N13"/>
    <mergeCell ref="O13:R13"/>
    <mergeCell ref="A14:D14"/>
    <mergeCell ref="E14:F14"/>
    <mergeCell ref="K14:L14"/>
    <mergeCell ref="M14:N14"/>
    <mergeCell ref="O14:R14"/>
    <mergeCell ref="A15:D15"/>
    <mergeCell ref="E15:F15"/>
    <mergeCell ref="K15:L15"/>
    <mergeCell ref="M15:N15"/>
    <mergeCell ref="O15:R15"/>
    <mergeCell ref="A16:D16"/>
    <mergeCell ref="E16:F16"/>
    <mergeCell ref="K16:L16"/>
    <mergeCell ref="M16:N16"/>
    <mergeCell ref="O16:R16"/>
    <mergeCell ref="A17:D17"/>
    <mergeCell ref="E17:F17"/>
    <mergeCell ref="K17:L17"/>
    <mergeCell ref="M17:N17"/>
    <mergeCell ref="O17:R17"/>
    <mergeCell ref="A18:D18"/>
    <mergeCell ref="E18:F18"/>
    <mergeCell ref="K18:L18"/>
    <mergeCell ref="M18:N18"/>
    <mergeCell ref="O18:R18"/>
    <mergeCell ref="A19:D19"/>
    <mergeCell ref="E19:F19"/>
    <mergeCell ref="K19:L19"/>
    <mergeCell ref="M19:N19"/>
    <mergeCell ref="O19:R19"/>
    <mergeCell ref="A20:D20"/>
    <mergeCell ref="E20:F20"/>
    <mergeCell ref="K20:L20"/>
    <mergeCell ref="M20:N20"/>
    <mergeCell ref="O20:R20"/>
    <mergeCell ref="A21:D21"/>
    <mergeCell ref="E21:F21"/>
    <mergeCell ref="K21:L21"/>
    <mergeCell ref="M21:N21"/>
    <mergeCell ref="O21:R21"/>
    <mergeCell ref="A22:D22"/>
    <mergeCell ref="E22:F22"/>
    <mergeCell ref="K22:L22"/>
    <mergeCell ref="M22:N22"/>
    <mergeCell ref="O22:R22"/>
    <mergeCell ref="A23:D23"/>
    <mergeCell ref="E23:F23"/>
    <mergeCell ref="K23:L23"/>
    <mergeCell ref="M23:N23"/>
    <mergeCell ref="O23:R23"/>
    <mergeCell ref="A24:D24"/>
    <mergeCell ref="E24:F24"/>
    <mergeCell ref="K24:L24"/>
    <mergeCell ref="M24:N24"/>
    <mergeCell ref="O24:R24"/>
    <mergeCell ref="A25:D25"/>
    <mergeCell ref="E25:F25"/>
    <mergeCell ref="K25:L25"/>
    <mergeCell ref="M25:N25"/>
    <mergeCell ref="O25:R25"/>
    <mergeCell ref="A26:D26"/>
    <mergeCell ref="E26:F26"/>
    <mergeCell ref="K26:L26"/>
    <mergeCell ref="M26:N26"/>
    <mergeCell ref="O26:R26"/>
    <mergeCell ref="A27:D27"/>
    <mergeCell ref="E27:F27"/>
    <mergeCell ref="K27:L27"/>
    <mergeCell ref="M27:N27"/>
    <mergeCell ref="O27:R27"/>
    <mergeCell ref="A28:D28"/>
    <mergeCell ref="E28:F28"/>
    <mergeCell ref="K28:L28"/>
    <mergeCell ref="M28:N28"/>
    <mergeCell ref="O28:R28"/>
    <mergeCell ref="A29:D29"/>
    <mergeCell ref="E29:F29"/>
    <mergeCell ref="K29:L29"/>
    <mergeCell ref="M29:N29"/>
    <mergeCell ref="O29:R29"/>
    <mergeCell ref="A30:D30"/>
    <mergeCell ref="E30:F30"/>
    <mergeCell ref="K30:L30"/>
    <mergeCell ref="M30:N30"/>
    <mergeCell ref="O30:R30"/>
    <mergeCell ref="A31:D31"/>
    <mergeCell ref="E31:F31"/>
    <mergeCell ref="K31:L31"/>
    <mergeCell ref="M31:N31"/>
    <mergeCell ref="O31:R31"/>
    <mergeCell ref="A32:D32"/>
    <mergeCell ref="E32:F32"/>
    <mergeCell ref="K32:L32"/>
    <mergeCell ref="M32:N32"/>
    <mergeCell ref="O32:R32"/>
    <mergeCell ref="A33:D33"/>
    <mergeCell ref="E33:F33"/>
    <mergeCell ref="K33:L33"/>
    <mergeCell ref="M33:N33"/>
    <mergeCell ref="O33:R33"/>
    <mergeCell ref="A34:D34"/>
    <mergeCell ref="E34:F34"/>
    <mergeCell ref="K34:L34"/>
    <mergeCell ref="M34:N34"/>
    <mergeCell ref="O34:R34"/>
    <mergeCell ref="A35:D35"/>
    <mergeCell ref="E35:F35"/>
    <mergeCell ref="K35:L35"/>
    <mergeCell ref="M35:N35"/>
    <mergeCell ref="O35:R35"/>
    <mergeCell ref="A36:D36"/>
    <mergeCell ref="E36:F36"/>
    <mergeCell ref="K36:L36"/>
    <mergeCell ref="M36:N36"/>
    <mergeCell ref="O36:R36"/>
    <mergeCell ref="A37:D37"/>
    <mergeCell ref="E37:F37"/>
    <mergeCell ref="K37:L37"/>
    <mergeCell ref="M37:N37"/>
    <mergeCell ref="O37:R37"/>
    <mergeCell ref="A38:D38"/>
    <mergeCell ref="E38:F38"/>
    <mergeCell ref="K38:L38"/>
    <mergeCell ref="M38:N38"/>
    <mergeCell ref="O38:R38"/>
    <mergeCell ref="A39:D39"/>
    <mergeCell ref="E39:F39"/>
    <mergeCell ref="K39:L39"/>
    <mergeCell ref="M39:N39"/>
    <mergeCell ref="O39:R39"/>
    <mergeCell ref="A40:D40"/>
    <mergeCell ref="E40:F40"/>
    <mergeCell ref="K40:L40"/>
    <mergeCell ref="M40:N40"/>
    <mergeCell ref="O40:R40"/>
    <mergeCell ref="A41:D41"/>
    <mergeCell ref="E41:F41"/>
    <mergeCell ref="K41:L41"/>
    <mergeCell ref="M41:N41"/>
    <mergeCell ref="O41:R41"/>
    <mergeCell ref="A42:D42"/>
    <mergeCell ref="E42:F42"/>
    <mergeCell ref="K42:L42"/>
    <mergeCell ref="M42:N42"/>
    <mergeCell ref="O42:R42"/>
    <mergeCell ref="A43:D43"/>
    <mergeCell ref="E43:F43"/>
    <mergeCell ref="K43:L43"/>
    <mergeCell ref="M43:N43"/>
    <mergeCell ref="O43:R43"/>
    <mergeCell ref="A44:D44"/>
    <mergeCell ref="E44:F44"/>
    <mergeCell ref="K44:L44"/>
    <mergeCell ref="M44:N44"/>
    <mergeCell ref="O44:R44"/>
    <mergeCell ref="A45:D45"/>
    <mergeCell ref="E45:F45"/>
    <mergeCell ref="K45:L45"/>
    <mergeCell ref="M45:N45"/>
    <mergeCell ref="O45:R45"/>
    <mergeCell ref="A46:D46"/>
    <mergeCell ref="E46:F46"/>
    <mergeCell ref="K46:L46"/>
    <mergeCell ref="M46:N46"/>
    <mergeCell ref="O46:R46"/>
    <mergeCell ref="A47:D47"/>
    <mergeCell ref="E47:F47"/>
    <mergeCell ref="K47:L47"/>
    <mergeCell ref="M47:N47"/>
    <mergeCell ref="O47:R47"/>
    <mergeCell ref="A48:D48"/>
    <mergeCell ref="E48:F48"/>
    <mergeCell ref="K48:L48"/>
    <mergeCell ref="M48:N48"/>
    <mergeCell ref="O48:R48"/>
    <mergeCell ref="A49:D49"/>
    <mergeCell ref="E49:F49"/>
    <mergeCell ref="K49:L49"/>
    <mergeCell ref="M49:N49"/>
    <mergeCell ref="O49:R49"/>
    <mergeCell ref="A50:D50"/>
    <mergeCell ref="E50:F50"/>
    <mergeCell ref="K50:L50"/>
    <mergeCell ref="M50:N50"/>
    <mergeCell ref="O50:R50"/>
    <mergeCell ref="A51:D51"/>
    <mergeCell ref="E51:F51"/>
    <mergeCell ref="K51:L51"/>
    <mergeCell ref="M51:N51"/>
    <mergeCell ref="O51:R51"/>
    <mergeCell ref="A52:D52"/>
    <mergeCell ref="E52:F52"/>
    <mergeCell ref="K52:L52"/>
    <mergeCell ref="M52:N52"/>
    <mergeCell ref="O52:R52"/>
    <mergeCell ref="A53:D53"/>
    <mergeCell ref="E53:F53"/>
    <mergeCell ref="K53:L53"/>
    <mergeCell ref="M53:N53"/>
    <mergeCell ref="O53:R53"/>
    <mergeCell ref="A54:D54"/>
    <mergeCell ref="E54:F54"/>
    <mergeCell ref="K54:L54"/>
    <mergeCell ref="M54:N54"/>
    <mergeCell ref="O54:R54"/>
    <mergeCell ref="A55:D55"/>
    <mergeCell ref="E55:F55"/>
    <mergeCell ref="K55:L55"/>
    <mergeCell ref="M55:N55"/>
    <mergeCell ref="O55:R55"/>
    <mergeCell ref="A56:D56"/>
    <mergeCell ref="E56:F56"/>
    <mergeCell ref="K56:L56"/>
    <mergeCell ref="M56:N56"/>
    <mergeCell ref="O56:R56"/>
    <mergeCell ref="A57:D57"/>
    <mergeCell ref="E57:F57"/>
    <mergeCell ref="K57:L57"/>
    <mergeCell ref="M57:N57"/>
    <mergeCell ref="O57:R57"/>
    <mergeCell ref="A58:D58"/>
    <mergeCell ref="E58:F58"/>
    <mergeCell ref="K58:L58"/>
    <mergeCell ref="M58:N58"/>
    <mergeCell ref="O58:R58"/>
    <mergeCell ref="A59:D59"/>
    <mergeCell ref="E59:F59"/>
    <mergeCell ref="K59:L59"/>
    <mergeCell ref="M59:N59"/>
    <mergeCell ref="O59:R59"/>
    <mergeCell ref="A60:D60"/>
    <mergeCell ref="E60:F60"/>
    <mergeCell ref="K60:L60"/>
    <mergeCell ref="M60:N60"/>
    <mergeCell ref="O60:R60"/>
    <mergeCell ref="A61:D61"/>
    <mergeCell ref="E61:F61"/>
    <mergeCell ref="K61:L61"/>
    <mergeCell ref="M61:N61"/>
    <mergeCell ref="O61:R61"/>
    <mergeCell ref="A62:D62"/>
    <mergeCell ref="E62:F62"/>
    <mergeCell ref="K62:L62"/>
    <mergeCell ref="M62:N62"/>
    <mergeCell ref="O62:R62"/>
    <mergeCell ref="A63:D63"/>
    <mergeCell ref="E63:F63"/>
    <mergeCell ref="K63:L63"/>
    <mergeCell ref="M63:N63"/>
    <mergeCell ref="O63:R63"/>
    <mergeCell ref="A64:D64"/>
    <mergeCell ref="E64:F64"/>
    <mergeCell ref="K64:L64"/>
    <mergeCell ref="M64:N64"/>
    <mergeCell ref="O64:R64"/>
    <mergeCell ref="A65:D65"/>
    <mergeCell ref="E65:F65"/>
    <mergeCell ref="K65:L65"/>
    <mergeCell ref="M65:N65"/>
    <mergeCell ref="O65:R65"/>
    <mergeCell ref="A66:D66"/>
    <mergeCell ref="E66:F66"/>
    <mergeCell ref="K66:L66"/>
    <mergeCell ref="M66:N66"/>
    <mergeCell ref="O66:R66"/>
    <mergeCell ref="A67:D67"/>
    <mergeCell ref="E67:F67"/>
    <mergeCell ref="K67:L67"/>
    <mergeCell ref="M67:N67"/>
    <mergeCell ref="O67:R67"/>
    <mergeCell ref="A68:D68"/>
    <mergeCell ref="E68:F68"/>
    <mergeCell ref="K68:L68"/>
    <mergeCell ref="M68:N68"/>
    <mergeCell ref="O68:R68"/>
    <mergeCell ref="A69:D69"/>
    <mergeCell ref="E69:F69"/>
    <mergeCell ref="K69:L69"/>
    <mergeCell ref="M69:N69"/>
    <mergeCell ref="O69:R69"/>
    <mergeCell ref="A70:D70"/>
    <mergeCell ref="E70:F70"/>
    <mergeCell ref="K70:L70"/>
    <mergeCell ref="M70:N70"/>
    <mergeCell ref="O70:R70"/>
    <mergeCell ref="A71:D71"/>
    <mergeCell ref="E71:F71"/>
    <mergeCell ref="K71:L71"/>
    <mergeCell ref="M71:N71"/>
    <mergeCell ref="O71:R71"/>
    <mergeCell ref="A72:D72"/>
    <mergeCell ref="E72:F72"/>
    <mergeCell ref="K72:L72"/>
    <mergeCell ref="M72:N72"/>
    <mergeCell ref="O72:R72"/>
    <mergeCell ref="A73:D73"/>
    <mergeCell ref="E73:F73"/>
    <mergeCell ref="K73:L73"/>
    <mergeCell ref="M73:N73"/>
    <mergeCell ref="O73:R73"/>
    <mergeCell ref="A74:D74"/>
    <mergeCell ref="E74:F74"/>
    <mergeCell ref="K74:L74"/>
    <mergeCell ref="M74:N74"/>
    <mergeCell ref="O74:R74"/>
    <mergeCell ref="A75:D75"/>
    <mergeCell ref="E75:F75"/>
    <mergeCell ref="K75:L75"/>
    <mergeCell ref="M75:N75"/>
    <mergeCell ref="O75:R75"/>
    <mergeCell ref="A76:D76"/>
    <mergeCell ref="E76:F76"/>
    <mergeCell ref="K76:L76"/>
    <mergeCell ref="M76:N76"/>
    <mergeCell ref="O76:R76"/>
    <mergeCell ref="A77:D77"/>
    <mergeCell ref="E77:F77"/>
    <mergeCell ref="K77:L77"/>
    <mergeCell ref="M77:N77"/>
    <mergeCell ref="O77:R77"/>
    <mergeCell ref="A78:D78"/>
    <mergeCell ref="E78:F78"/>
    <mergeCell ref="K78:L78"/>
    <mergeCell ref="M78:N78"/>
    <mergeCell ref="O78:R78"/>
    <mergeCell ref="A79:D79"/>
    <mergeCell ref="E79:F79"/>
    <mergeCell ref="K79:L79"/>
    <mergeCell ref="M79:N79"/>
    <mergeCell ref="O79:R79"/>
    <mergeCell ref="A80:D80"/>
    <mergeCell ref="E80:F80"/>
    <mergeCell ref="K80:L80"/>
    <mergeCell ref="M80:N80"/>
    <mergeCell ref="O80:R80"/>
    <mergeCell ref="A81:D81"/>
    <mergeCell ref="E81:F81"/>
    <mergeCell ref="K81:L81"/>
    <mergeCell ref="M81:N81"/>
    <mergeCell ref="O81:R81"/>
    <mergeCell ref="A82:D82"/>
    <mergeCell ref="E82:F82"/>
    <mergeCell ref="K82:L82"/>
    <mergeCell ref="M82:N82"/>
    <mergeCell ref="O82:R82"/>
    <mergeCell ref="A83:D83"/>
    <mergeCell ref="E83:F83"/>
    <mergeCell ref="K83:L83"/>
    <mergeCell ref="M83:N83"/>
    <mergeCell ref="O83:R83"/>
    <mergeCell ref="A84:D84"/>
    <mergeCell ref="E84:F84"/>
    <mergeCell ref="K84:L84"/>
    <mergeCell ref="M84:N84"/>
    <mergeCell ref="O84:R84"/>
    <mergeCell ref="A85:D85"/>
    <mergeCell ref="E85:F85"/>
    <mergeCell ref="K85:L85"/>
    <mergeCell ref="M85:N85"/>
    <mergeCell ref="O85:R85"/>
    <mergeCell ref="A86:D86"/>
    <mergeCell ref="E86:F86"/>
    <mergeCell ref="K86:L86"/>
    <mergeCell ref="M86:N86"/>
    <mergeCell ref="O86:R86"/>
    <mergeCell ref="A87:D87"/>
    <mergeCell ref="E87:F87"/>
    <mergeCell ref="K87:L87"/>
    <mergeCell ref="M87:N87"/>
    <mergeCell ref="O87:R87"/>
    <mergeCell ref="A88:D88"/>
    <mergeCell ref="E88:F88"/>
    <mergeCell ref="K88:L88"/>
    <mergeCell ref="M88:N88"/>
    <mergeCell ref="O88:R88"/>
    <mergeCell ref="A89:D89"/>
    <mergeCell ref="E89:F89"/>
    <mergeCell ref="K89:L89"/>
    <mergeCell ref="M89:N89"/>
    <mergeCell ref="O89:R89"/>
    <mergeCell ref="A90:D90"/>
    <mergeCell ref="E90:F90"/>
    <mergeCell ref="K90:L90"/>
    <mergeCell ref="M90:N90"/>
    <mergeCell ref="O90:R90"/>
    <mergeCell ref="A91:D91"/>
    <mergeCell ref="E91:F91"/>
    <mergeCell ref="K91:L91"/>
    <mergeCell ref="M91:N91"/>
    <mergeCell ref="O91:R91"/>
    <mergeCell ref="A92:D92"/>
    <mergeCell ref="E92:F92"/>
    <mergeCell ref="K92:L92"/>
    <mergeCell ref="M92:N92"/>
    <mergeCell ref="O92:R92"/>
    <mergeCell ref="A93:D93"/>
    <mergeCell ref="E93:F93"/>
    <mergeCell ref="K93:L93"/>
    <mergeCell ref="M93:N93"/>
    <mergeCell ref="O93:R93"/>
    <mergeCell ref="A94:D94"/>
    <mergeCell ref="E94:F94"/>
    <mergeCell ref="K94:L94"/>
    <mergeCell ref="M94:N94"/>
    <mergeCell ref="O94:R94"/>
    <mergeCell ref="A95:D95"/>
    <mergeCell ref="E95:F95"/>
    <mergeCell ref="K95:L95"/>
    <mergeCell ref="M95:N95"/>
    <mergeCell ref="O95:R95"/>
    <mergeCell ref="A96:D96"/>
    <mergeCell ref="E96:F96"/>
    <mergeCell ref="K96:L96"/>
    <mergeCell ref="M96:N96"/>
    <mergeCell ref="O96:R96"/>
    <mergeCell ref="A97:D97"/>
    <mergeCell ref="E97:F97"/>
    <mergeCell ref="K97:L97"/>
    <mergeCell ref="M97:N97"/>
    <mergeCell ref="O97:R97"/>
    <mergeCell ref="A98:D98"/>
    <mergeCell ref="E98:F98"/>
    <mergeCell ref="K98:L98"/>
    <mergeCell ref="M98:N98"/>
    <mergeCell ref="O98:R98"/>
    <mergeCell ref="A99:D99"/>
    <mergeCell ref="E99:F99"/>
    <mergeCell ref="K99:L99"/>
    <mergeCell ref="M99:N99"/>
    <mergeCell ref="O99:R99"/>
    <mergeCell ref="A100:D100"/>
    <mergeCell ref="E100:F100"/>
    <mergeCell ref="K100:L100"/>
    <mergeCell ref="M100:N100"/>
    <mergeCell ref="O100:R100"/>
    <mergeCell ref="A101:D101"/>
    <mergeCell ref="E101:F101"/>
    <mergeCell ref="K101:L101"/>
    <mergeCell ref="M101:N101"/>
    <mergeCell ref="O101:R101"/>
    <mergeCell ref="A102:D102"/>
    <mergeCell ref="E102:F102"/>
    <mergeCell ref="K102:L102"/>
    <mergeCell ref="M102:N102"/>
    <mergeCell ref="O102:R102"/>
    <mergeCell ref="A103:D103"/>
    <mergeCell ref="E103:F103"/>
    <mergeCell ref="K103:L103"/>
    <mergeCell ref="M103:N103"/>
    <mergeCell ref="O103:R103"/>
    <mergeCell ref="A104:D104"/>
    <mergeCell ref="E104:F104"/>
    <mergeCell ref="K104:L104"/>
    <mergeCell ref="M104:N104"/>
    <mergeCell ref="O104:R104"/>
    <mergeCell ref="A105:D105"/>
    <mergeCell ref="E105:F105"/>
    <mergeCell ref="K105:L105"/>
    <mergeCell ref="M105:N105"/>
    <mergeCell ref="O105:R105"/>
    <mergeCell ref="A106:D106"/>
    <mergeCell ref="E106:F106"/>
    <mergeCell ref="K106:L106"/>
    <mergeCell ref="M106:N106"/>
    <mergeCell ref="O106:R106"/>
    <mergeCell ref="A107:D107"/>
    <mergeCell ref="E107:F107"/>
    <mergeCell ref="K107:L107"/>
    <mergeCell ref="M107:N107"/>
    <mergeCell ref="O107:R107"/>
    <mergeCell ref="A108:D108"/>
    <mergeCell ref="E108:F108"/>
    <mergeCell ref="K108:L108"/>
    <mergeCell ref="M108:N108"/>
    <mergeCell ref="O108:R108"/>
    <mergeCell ref="A109:D109"/>
    <mergeCell ref="E109:F109"/>
    <mergeCell ref="K109:L109"/>
    <mergeCell ref="M109:N109"/>
    <mergeCell ref="O109:R109"/>
    <mergeCell ref="A110:D110"/>
    <mergeCell ref="E110:F110"/>
    <mergeCell ref="K110:L110"/>
    <mergeCell ref="M110:N110"/>
    <mergeCell ref="O110:R110"/>
    <mergeCell ref="A111:D111"/>
    <mergeCell ref="E111:F111"/>
    <mergeCell ref="K111:L111"/>
    <mergeCell ref="M111:N111"/>
    <mergeCell ref="O111:R111"/>
    <mergeCell ref="A112:D112"/>
    <mergeCell ref="E112:F112"/>
    <mergeCell ref="K112:L112"/>
    <mergeCell ref="M112:N112"/>
    <mergeCell ref="O112:R112"/>
    <mergeCell ref="A113:D113"/>
    <mergeCell ref="E113:F113"/>
    <mergeCell ref="K113:L113"/>
    <mergeCell ref="M113:N113"/>
    <mergeCell ref="O113:R113"/>
    <mergeCell ref="A114:D114"/>
    <mergeCell ref="E114:F114"/>
    <mergeCell ref="K114:L114"/>
    <mergeCell ref="M114:N114"/>
    <mergeCell ref="O114:R114"/>
    <mergeCell ref="A115:D115"/>
    <mergeCell ref="E115:F115"/>
    <mergeCell ref="K115:L115"/>
    <mergeCell ref="M115:N115"/>
    <mergeCell ref="O115:R115"/>
    <mergeCell ref="A116:D116"/>
    <mergeCell ref="E116:F116"/>
    <mergeCell ref="K116:L116"/>
    <mergeCell ref="M116:N116"/>
    <mergeCell ref="O116:R116"/>
    <mergeCell ref="A117:D117"/>
    <mergeCell ref="E117:F117"/>
    <mergeCell ref="K117:L117"/>
    <mergeCell ref="M117:N117"/>
    <mergeCell ref="O117:R117"/>
    <mergeCell ref="A118:D118"/>
    <mergeCell ref="E118:F118"/>
    <mergeCell ref="K118:L118"/>
    <mergeCell ref="M118:N118"/>
    <mergeCell ref="O118:R118"/>
    <mergeCell ref="A119:D119"/>
    <mergeCell ref="E119:F119"/>
    <mergeCell ref="K119:L119"/>
    <mergeCell ref="M119:N119"/>
    <mergeCell ref="O119:R119"/>
    <mergeCell ref="A120:D120"/>
    <mergeCell ref="E120:F120"/>
    <mergeCell ref="K120:L120"/>
    <mergeCell ref="M120:N120"/>
    <mergeCell ref="O120:R120"/>
    <mergeCell ref="M123:N123"/>
    <mergeCell ref="O123:R123"/>
    <mergeCell ref="A124:D124"/>
    <mergeCell ref="E124:F124"/>
    <mergeCell ref="K124:L124"/>
    <mergeCell ref="M124:N124"/>
    <mergeCell ref="O124:R124"/>
    <mergeCell ref="A121:D121"/>
    <mergeCell ref="E121:F121"/>
    <mergeCell ref="K121:L121"/>
    <mergeCell ref="M121:N121"/>
    <mergeCell ref="O121:R121"/>
    <mergeCell ref="A122:D122"/>
    <mergeCell ref="E122:F122"/>
    <mergeCell ref="K122:L122"/>
    <mergeCell ref="M122:N122"/>
    <mergeCell ref="O122:R122"/>
    <mergeCell ref="D1:K1"/>
    <mergeCell ref="A127:D127"/>
    <mergeCell ref="E127:F127"/>
    <mergeCell ref="K127:L127"/>
    <mergeCell ref="M127:N127"/>
    <mergeCell ref="O127:R127"/>
    <mergeCell ref="A128:D128"/>
    <mergeCell ref="E128:F128"/>
    <mergeCell ref="K128:L128"/>
    <mergeCell ref="M128:N128"/>
    <mergeCell ref="O128:R128"/>
    <mergeCell ref="A125:D125"/>
    <mergeCell ref="E125:F125"/>
    <mergeCell ref="K125:L125"/>
    <mergeCell ref="M125:N125"/>
    <mergeCell ref="O125:R125"/>
    <mergeCell ref="A126:D126"/>
    <mergeCell ref="E126:F126"/>
    <mergeCell ref="K126:L126"/>
    <mergeCell ref="M126:N126"/>
    <mergeCell ref="O126:R126"/>
    <mergeCell ref="A123:D123"/>
    <mergeCell ref="E123:F123"/>
    <mergeCell ref="K123:L1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6" sqref="D6"/>
    </sheetView>
  </sheetViews>
  <sheetFormatPr defaultRowHeight="15" x14ac:dyDescent="0.25"/>
  <cols>
    <col min="1" max="1" width="23.140625" bestFit="1" customWidth="1"/>
    <col min="2" max="2" width="15.5703125" customWidth="1"/>
    <col min="3" max="3" width="18.42578125" customWidth="1"/>
    <col min="4" max="4" width="15.5703125" customWidth="1"/>
    <col min="5" max="5" width="18.5703125" customWidth="1"/>
    <col min="6" max="6" width="18.42578125" customWidth="1"/>
    <col min="7" max="7" width="17.7109375" customWidth="1"/>
    <col min="8" max="13" width="15.5703125" customWidth="1"/>
  </cols>
  <sheetData>
    <row r="1" spans="1:7" x14ac:dyDescent="0.25">
      <c r="B1" s="21" t="s">
        <v>52</v>
      </c>
    </row>
    <row r="3" spans="1:7" ht="42.75" x14ac:dyDescent="0.25">
      <c r="A3" s="32" t="s">
        <v>53</v>
      </c>
      <c r="B3" s="33" t="s">
        <v>65</v>
      </c>
      <c r="C3" s="33" t="s">
        <v>55</v>
      </c>
      <c r="D3" s="32" t="s">
        <v>64</v>
      </c>
      <c r="E3" s="32" t="s">
        <v>80</v>
      </c>
      <c r="F3" s="32" t="s">
        <v>81</v>
      </c>
    </row>
    <row r="4" spans="1:7" ht="15.75" x14ac:dyDescent="0.25">
      <c r="A4" s="23" t="s">
        <v>57</v>
      </c>
      <c r="B4" s="51">
        <v>2188542</v>
      </c>
      <c r="C4" s="24">
        <v>1130352.0900000001</v>
      </c>
      <c r="D4" s="25">
        <v>1126876.7</v>
      </c>
      <c r="E4" s="26">
        <f>D4/C4</f>
        <v>0.99692539162731131</v>
      </c>
      <c r="F4" s="26">
        <f>D4/B4</f>
        <v>0.51489836612685524</v>
      </c>
    </row>
    <row r="5" spans="1:7" ht="15.75" x14ac:dyDescent="0.25">
      <c r="A5" s="23" t="s">
        <v>58</v>
      </c>
      <c r="B5" s="51">
        <v>584500</v>
      </c>
      <c r="C5" s="24">
        <v>669507.54</v>
      </c>
      <c r="D5" s="25">
        <v>305061.31</v>
      </c>
      <c r="E5" s="26">
        <f t="shared" ref="E5:E9" si="0">D5/C5</f>
        <v>0.45565029782935673</v>
      </c>
      <c r="F5" s="26">
        <f t="shared" ref="F5:F9" si="1">D5/B5</f>
        <v>0.52191840889649277</v>
      </c>
    </row>
    <row r="6" spans="1:7" ht="15.75" x14ac:dyDescent="0.25">
      <c r="A6" s="23" t="s">
        <v>59</v>
      </c>
      <c r="B6" s="52">
        <v>94000</v>
      </c>
      <c r="C6" s="24">
        <v>94000</v>
      </c>
      <c r="D6" s="25">
        <v>46486.86</v>
      </c>
      <c r="E6" s="26">
        <f t="shared" si="0"/>
        <v>0.49454106382978724</v>
      </c>
      <c r="F6" s="26">
        <f t="shared" si="1"/>
        <v>0.49454106382978724</v>
      </c>
    </row>
    <row r="7" spans="1:7" ht="15.75" x14ac:dyDescent="0.25">
      <c r="A7" s="23" t="s">
        <v>60</v>
      </c>
      <c r="B7" s="52">
        <v>143000</v>
      </c>
      <c r="C7" s="24">
        <v>148000</v>
      </c>
      <c r="D7" s="25">
        <v>106474.68</v>
      </c>
      <c r="E7" s="26">
        <f t="shared" si="0"/>
        <v>0.71942351351351341</v>
      </c>
      <c r="F7" s="26">
        <f t="shared" si="1"/>
        <v>0.74457818181818181</v>
      </c>
    </row>
    <row r="8" spans="1:7" ht="15.75" x14ac:dyDescent="0.25">
      <c r="A8" s="23" t="s">
        <v>66</v>
      </c>
      <c r="B8" s="51">
        <v>605415</v>
      </c>
      <c r="C8" s="24">
        <v>878351.27</v>
      </c>
      <c r="D8" s="25">
        <v>173638.89</v>
      </c>
      <c r="E8" s="26">
        <f t="shared" si="0"/>
        <v>0.19768729884115727</v>
      </c>
      <c r="F8" s="26">
        <f t="shared" si="1"/>
        <v>0.28680969252496225</v>
      </c>
    </row>
    <row r="9" spans="1:7" x14ac:dyDescent="0.25">
      <c r="A9" s="22" t="s">
        <v>61</v>
      </c>
      <c r="B9" s="28">
        <f>SUM(B4:B8)</f>
        <v>3615457</v>
      </c>
      <c r="C9" s="28">
        <f>SUM(C4:C8)</f>
        <v>2920210.9000000004</v>
      </c>
      <c r="D9" s="29">
        <f>SUM(D4:D8)</f>
        <v>1758538.44</v>
      </c>
      <c r="E9" s="30">
        <f t="shared" si="0"/>
        <v>0.60219569757787006</v>
      </c>
      <c r="F9" s="30">
        <f t="shared" si="1"/>
        <v>0.4863945111226603</v>
      </c>
    </row>
    <row r="15" spans="1:7" ht="42.75" x14ac:dyDescent="0.25">
      <c r="A15" s="33" t="s">
        <v>54</v>
      </c>
      <c r="B15" s="32" t="s">
        <v>55</v>
      </c>
      <c r="C15" s="32" t="s">
        <v>56</v>
      </c>
      <c r="D15" s="32" t="s">
        <v>80</v>
      </c>
      <c r="E15" s="32" t="s">
        <v>81</v>
      </c>
      <c r="F15" s="32" t="s">
        <v>62</v>
      </c>
      <c r="G15" s="32" t="s">
        <v>63</v>
      </c>
    </row>
    <row r="16" spans="1:7" x14ac:dyDescent="0.25">
      <c r="A16" s="24">
        <v>2075272</v>
      </c>
      <c r="B16" s="24">
        <v>2153367.87</v>
      </c>
      <c r="C16" s="25">
        <v>1119864.18</v>
      </c>
      <c r="D16" s="26">
        <f>C16/B16</f>
        <v>0.52005242374123462</v>
      </c>
      <c r="E16" s="26">
        <f>C16/A16</f>
        <v>0.53962284461988597</v>
      </c>
      <c r="F16" s="25">
        <f t="shared" ref="F16:F21" si="2">D4-C16</f>
        <v>7012.5200000000186</v>
      </c>
      <c r="G16" s="27">
        <f t="shared" ref="G16:G21" si="3">D4/C16*100-100</f>
        <v>0.62619379432244671</v>
      </c>
    </row>
    <row r="17" spans="1:7" x14ac:dyDescent="0.25">
      <c r="A17" s="24">
        <v>524500</v>
      </c>
      <c r="B17" s="24">
        <v>525307.51</v>
      </c>
      <c r="C17" s="25">
        <v>224946.14</v>
      </c>
      <c r="D17" s="26">
        <f t="shared" ref="D17:D21" si="4">C17/B17</f>
        <v>0.42821801652902319</v>
      </c>
      <c r="E17" s="26">
        <f t="shared" ref="E17:E21" si="5">C17/A17</f>
        <v>0.42887729265967589</v>
      </c>
      <c r="F17" s="25">
        <f t="shared" si="2"/>
        <v>80115.169999999984</v>
      </c>
      <c r="G17" s="27">
        <f t="shared" si="3"/>
        <v>35.61526772586538</v>
      </c>
    </row>
    <row r="18" spans="1:7" x14ac:dyDescent="0.25">
      <c r="A18" s="24">
        <v>93500</v>
      </c>
      <c r="B18" s="24">
        <v>93500</v>
      </c>
      <c r="C18" s="25">
        <v>39028.550000000003</v>
      </c>
      <c r="D18" s="26">
        <f t="shared" si="4"/>
        <v>0.41741764705882356</v>
      </c>
      <c r="E18" s="26">
        <f t="shared" si="5"/>
        <v>0.41741764705882356</v>
      </c>
      <c r="F18" s="25">
        <f t="shared" si="2"/>
        <v>7458.3099999999977</v>
      </c>
      <c r="G18" s="27">
        <f t="shared" si="3"/>
        <v>19.109882380974952</v>
      </c>
    </row>
    <row r="19" spans="1:7" x14ac:dyDescent="0.25">
      <c r="A19" s="24">
        <v>113000</v>
      </c>
      <c r="B19" s="24">
        <v>113000</v>
      </c>
      <c r="C19" s="25">
        <v>74421</v>
      </c>
      <c r="D19" s="26">
        <f t="shared" si="4"/>
        <v>0.65859292035398231</v>
      </c>
      <c r="E19" s="26">
        <f t="shared" si="5"/>
        <v>0.65859292035398231</v>
      </c>
      <c r="F19" s="25">
        <f t="shared" si="2"/>
        <v>32053.679999999993</v>
      </c>
      <c r="G19" s="27">
        <f t="shared" si="3"/>
        <v>43.070746160357942</v>
      </c>
    </row>
    <row r="20" spans="1:7" x14ac:dyDescent="0.25">
      <c r="A20" s="24">
        <v>543006</v>
      </c>
      <c r="B20" s="24">
        <v>926499.04</v>
      </c>
      <c r="C20" s="25">
        <v>76061.3</v>
      </c>
      <c r="D20" s="26">
        <f t="shared" si="4"/>
        <v>8.2095389974716007E-2</v>
      </c>
      <c r="E20" s="26">
        <f t="shared" si="5"/>
        <v>0.14007451114720648</v>
      </c>
      <c r="F20" s="25">
        <f>D8-C20</f>
        <v>97577.590000000011</v>
      </c>
      <c r="G20" s="27">
        <f>D8/C20*100-100</f>
        <v>128.28809131582028</v>
      </c>
    </row>
    <row r="21" spans="1:7" x14ac:dyDescent="0.25">
      <c r="A21" s="28">
        <v>3349278</v>
      </c>
      <c r="B21" s="28">
        <v>3811674.42</v>
      </c>
      <c r="C21" s="29">
        <f>SUM(C16:C20)</f>
        <v>1534321.17</v>
      </c>
      <c r="D21" s="30">
        <f t="shared" si="4"/>
        <v>0.40253206358585053</v>
      </c>
      <c r="E21" s="30">
        <f t="shared" si="5"/>
        <v>0.45810505129762291</v>
      </c>
      <c r="F21" s="29">
        <f t="shared" si="2"/>
        <v>224217.27000000002</v>
      </c>
      <c r="G21" s="31">
        <f t="shared" si="3"/>
        <v>14.613450846148467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G20" sqref="G20"/>
    </sheetView>
  </sheetViews>
  <sheetFormatPr defaultRowHeight="15" x14ac:dyDescent="0.25"/>
  <cols>
    <col min="1" max="1" width="17.85546875" customWidth="1"/>
    <col min="2" max="2" width="14.42578125" customWidth="1"/>
    <col min="3" max="3" width="13.140625" customWidth="1"/>
    <col min="4" max="4" width="12" customWidth="1"/>
    <col min="5" max="7" width="12.7109375" customWidth="1"/>
    <col min="8" max="8" width="15.28515625" customWidth="1"/>
    <col min="10" max="10" width="5" customWidth="1"/>
    <col min="11" max="11" width="9.140625" hidden="1" customWidth="1"/>
  </cols>
  <sheetData>
    <row r="1" spans="1:17" ht="15.75" customHeight="1" x14ac:dyDescent="0.25">
      <c r="A1" s="45"/>
      <c r="B1" s="165" t="s">
        <v>67</v>
      </c>
      <c r="C1" s="165"/>
      <c r="D1" s="165"/>
      <c r="E1" s="165"/>
      <c r="F1" s="165"/>
      <c r="G1" s="165"/>
      <c r="H1" s="165"/>
      <c r="I1" s="165"/>
      <c r="J1" s="165"/>
      <c r="K1" s="165"/>
    </row>
    <row r="3" spans="1:17" ht="47.25" x14ac:dyDescent="0.25">
      <c r="A3" s="36" t="s">
        <v>68</v>
      </c>
      <c r="B3" s="37" t="s">
        <v>69</v>
      </c>
      <c r="C3" s="37" t="s">
        <v>70</v>
      </c>
      <c r="D3" s="37" t="s">
        <v>71</v>
      </c>
      <c r="E3" s="37" t="s">
        <v>72</v>
      </c>
      <c r="F3" s="46" t="s">
        <v>78</v>
      </c>
      <c r="G3" s="46" t="s">
        <v>79</v>
      </c>
      <c r="H3" s="38" t="s">
        <v>73</v>
      </c>
    </row>
    <row r="4" spans="1:17" ht="15.75" x14ac:dyDescent="0.25">
      <c r="A4" s="39" t="s">
        <v>57</v>
      </c>
      <c r="B4" s="34">
        <v>2188542</v>
      </c>
      <c r="C4" s="40"/>
      <c r="D4" s="40"/>
      <c r="E4" s="40"/>
      <c r="F4" s="47"/>
      <c r="G4" s="48">
        <v>94611.839999999997</v>
      </c>
      <c r="H4" s="41">
        <f>Table98[[#This Row],[Ndarjet Buxhetore Nr: 08/L-332]]+Table98[[#This Row],[49 - BE - Bashkimi Evropian]]+Table98[[#This Row],[Grante të mbetura]]+Table98[[#This Row],[59 - Qeveria Japoneze]]+Table98[[#This Row],[22 - Të hyrat e bartura]]+Table98[[#This Row],[Shtesa]]</f>
        <v>2283153.84</v>
      </c>
    </row>
    <row r="5" spans="1:17" ht="31.5" x14ac:dyDescent="0.25">
      <c r="A5" s="39" t="s">
        <v>58</v>
      </c>
      <c r="B5" s="34">
        <v>584500</v>
      </c>
      <c r="C5" s="35">
        <v>68346.080000000002</v>
      </c>
      <c r="D5" s="35">
        <v>0.5</v>
      </c>
      <c r="E5" s="35">
        <v>800</v>
      </c>
      <c r="F5" s="48">
        <v>15860.96</v>
      </c>
      <c r="G5" s="48"/>
      <c r="H5" s="41">
        <f>Table98[[#This Row],[Ndarjet Buxhetore Nr: 08/L-332]]+Table98[[#This Row],[49 - BE - Bashkimi Evropian]]+Table98[[#This Row],[Grante të mbetura]]+Table98[[#This Row],[59 - Qeveria Japoneze]]+Table98[[#This Row],[22 - Të hyrat e bartura]]+Table98[[#This Row],[Shtesa]]</f>
        <v>669507.53999999992</v>
      </c>
    </row>
    <row r="6" spans="1:17" ht="31.5" x14ac:dyDescent="0.25">
      <c r="A6" s="39" t="s">
        <v>74</v>
      </c>
      <c r="B6" s="35">
        <v>94000</v>
      </c>
      <c r="C6" s="40"/>
      <c r="D6" s="40"/>
      <c r="E6" s="35"/>
      <c r="F6" s="48"/>
      <c r="G6" s="48"/>
      <c r="H6" s="41">
        <f>Table98[[#This Row],[Ndarjet Buxhetore Nr: 08/L-332]]+Table98[[#This Row],[49 - BE - Bashkimi Evropian]]+Table98[[#This Row],[Grante të mbetura]]+Table98[[#This Row],[59 - Qeveria Japoneze]]+Table98[[#This Row],[22 - Të hyrat e bartura]]+Table98[[#This Row],[Shtesa]]</f>
        <v>94000</v>
      </c>
      <c r="Q6" s="50"/>
    </row>
    <row r="7" spans="1:17" ht="31.5" x14ac:dyDescent="0.25">
      <c r="A7" s="39" t="s">
        <v>75</v>
      </c>
      <c r="B7" s="35">
        <v>143000</v>
      </c>
      <c r="C7" s="35">
        <v>0</v>
      </c>
      <c r="D7" s="40"/>
      <c r="E7" s="35"/>
      <c r="F7" s="48">
        <v>5000</v>
      </c>
      <c r="G7" s="48"/>
      <c r="H7" s="41">
        <f>Table98[[#This Row],[Ndarjet Buxhetore Nr: 08/L-332]]+Table98[[#This Row],[49 - BE - Bashkimi Evropian]]+Table98[[#This Row],[Grante të mbetura]]+Table98[[#This Row],[59 - Qeveria Japoneze]]+Table98[[#This Row],[22 - Të hyrat e bartura]]+Table98[[#This Row],[Shtesa]]</f>
        <v>148000</v>
      </c>
    </row>
    <row r="8" spans="1:17" ht="31.5" x14ac:dyDescent="0.25">
      <c r="A8" s="39" t="s">
        <v>76</v>
      </c>
      <c r="B8" s="34">
        <v>605415</v>
      </c>
      <c r="C8" s="35">
        <v>107789.37</v>
      </c>
      <c r="D8" s="35">
        <v>113.18</v>
      </c>
      <c r="E8" s="35">
        <v>15123.01</v>
      </c>
      <c r="F8" s="48">
        <v>149910.71</v>
      </c>
      <c r="G8" s="48"/>
      <c r="H8" s="41">
        <f>Table98[[#This Row],[Ndarjet Buxhetore Nr: 08/L-332]]+Table98[[#This Row],[49 - BE - Bashkimi Evropian]]+Table98[[#This Row],[Grante të mbetura]]+Table98[[#This Row],[59 - Qeveria Japoneze]]+Table98[[#This Row],[22 - Të hyrat e bartura]]+Table98[[#This Row],[Shtesa]]</f>
        <v>878351.27</v>
      </c>
    </row>
    <row r="9" spans="1:17" ht="15.75" x14ac:dyDescent="0.25">
      <c r="A9" s="39" t="s">
        <v>77</v>
      </c>
      <c r="B9" s="35">
        <v>0</v>
      </c>
      <c r="C9" s="40"/>
      <c r="D9" s="40"/>
      <c r="E9" s="35"/>
      <c r="F9" s="48"/>
      <c r="G9" s="48"/>
      <c r="H9" s="41">
        <f>Table98[[#This Row],[Ndarjet Buxhetore Nr: 08/L-332]]+Table98[[#This Row],[49 - BE - Bashkimi Evropian]]+Table98[[#This Row],[Grante të mbetura]]+Table98[[#This Row],[59 - Qeveria Japoneze]]+Table98[[#This Row],[22 - Të hyrat e bartura]]+Table98[[#This Row],[Shtesa]]</f>
        <v>0</v>
      </c>
    </row>
    <row r="10" spans="1:17" ht="15.75" x14ac:dyDescent="0.25">
      <c r="A10" s="42" t="s">
        <v>73</v>
      </c>
      <c r="B10" s="43">
        <f>SUM(B4:B9)</f>
        <v>3615457</v>
      </c>
      <c r="C10" s="44">
        <f t="shared" ref="C10:E10" si="0">SUM(C4:C9)</f>
        <v>176135.45</v>
      </c>
      <c r="D10" s="44">
        <f t="shared" si="0"/>
        <v>113.68</v>
      </c>
      <c r="E10" s="44">
        <f t="shared" si="0"/>
        <v>15923.01</v>
      </c>
      <c r="F10" s="49">
        <f>SUM(F4:F9)</f>
        <v>170771.66999999998</v>
      </c>
      <c r="G10" s="49">
        <f>SUM(G4:G9)</f>
        <v>94611.839999999997</v>
      </c>
      <c r="H10" s="41">
        <f>Table98[[#This Row],[Ndarjet Buxhetore Nr: 08/L-332]]+Table98[[#This Row],[49 - BE - Bashkimi Evropian]]+Table98[[#This Row],[Grante të mbetura]]+Table98[[#This Row],[59 - Qeveria Japoneze]]+Table98[[#This Row],[22 - Të hyrat e bartura]]+Table98[[#This Row],[Shtesa]]</f>
        <v>4073012.65</v>
      </c>
    </row>
  </sheetData>
  <mergeCells count="1">
    <mergeCell ref="B1:K1"/>
  </mergeCells>
  <phoneticPr fontId="26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E20" sqref="E20"/>
    </sheetView>
  </sheetViews>
  <sheetFormatPr defaultRowHeight="15" x14ac:dyDescent="0.25"/>
  <cols>
    <col min="1" max="1" width="31" customWidth="1"/>
    <col min="2" max="5" width="13.140625" bestFit="1" customWidth="1"/>
    <col min="6" max="6" width="10.140625" bestFit="1" customWidth="1"/>
    <col min="7" max="7" width="13.140625" bestFit="1" customWidth="1"/>
    <col min="8" max="8" width="13.7109375" customWidth="1"/>
    <col min="9" max="9" width="14.140625" customWidth="1"/>
    <col min="10" max="10" width="17.85546875" customWidth="1"/>
  </cols>
  <sheetData>
    <row r="1" spans="1:9" x14ac:dyDescent="0.25">
      <c r="A1" t="s">
        <v>82</v>
      </c>
    </row>
    <row r="3" spans="1:9" ht="42.75" x14ac:dyDescent="0.25">
      <c r="A3" s="53" t="s">
        <v>5</v>
      </c>
      <c r="B3" s="53" t="s">
        <v>6</v>
      </c>
      <c r="C3" s="53" t="s">
        <v>83</v>
      </c>
      <c r="D3" s="53" t="s">
        <v>8</v>
      </c>
      <c r="E3" s="53" t="s">
        <v>9</v>
      </c>
      <c r="F3" s="53" t="s">
        <v>84</v>
      </c>
      <c r="G3" s="53" t="s">
        <v>85</v>
      </c>
      <c r="H3" s="53" t="s">
        <v>86</v>
      </c>
      <c r="I3" s="53" t="s">
        <v>87</v>
      </c>
    </row>
    <row r="4" spans="1:9" x14ac:dyDescent="0.25">
      <c r="A4" s="54" t="s">
        <v>91</v>
      </c>
      <c r="B4" s="55">
        <v>3370349.84</v>
      </c>
      <c r="C4" s="56">
        <v>2217548.09</v>
      </c>
      <c r="D4" s="57">
        <v>1152801.75</v>
      </c>
      <c r="E4" s="57">
        <v>1555100.19</v>
      </c>
      <c r="F4" s="57">
        <v>61524.97</v>
      </c>
      <c r="G4" s="58">
        <v>1753724.68</v>
      </c>
      <c r="H4" s="58">
        <f>E4/C4*100</f>
        <v>70.127010864508463</v>
      </c>
      <c r="I4" s="55">
        <f>E4/B4*100</f>
        <v>46.140616369961165</v>
      </c>
    </row>
    <row r="5" spans="1:9" x14ac:dyDescent="0.25">
      <c r="A5" s="54" t="s">
        <v>92</v>
      </c>
      <c r="B5" s="55">
        <v>339719</v>
      </c>
      <c r="C5" s="59">
        <v>339719</v>
      </c>
      <c r="D5" s="59">
        <v>0</v>
      </c>
      <c r="E5" s="59">
        <v>123381.48</v>
      </c>
      <c r="F5" s="59">
        <v>75.53</v>
      </c>
      <c r="G5" s="60">
        <v>216261.99</v>
      </c>
      <c r="H5" s="58">
        <f t="shared" ref="H5:H12" si="0">E5/C5*100</f>
        <v>36.318686914773679</v>
      </c>
      <c r="I5" s="55">
        <f t="shared" ref="I5:I12" si="1">E5/B5*100</f>
        <v>36.318686914773679</v>
      </c>
    </row>
    <row r="6" spans="1:9" ht="28.5" x14ac:dyDescent="0.25">
      <c r="A6" s="54" t="s">
        <v>93</v>
      </c>
      <c r="B6" s="61">
        <v>30</v>
      </c>
      <c r="C6" s="61">
        <v>30</v>
      </c>
      <c r="D6" s="61">
        <v>0</v>
      </c>
      <c r="E6" s="61">
        <v>0</v>
      </c>
      <c r="F6" s="61">
        <v>0</v>
      </c>
      <c r="G6" s="61">
        <v>30</v>
      </c>
      <c r="H6" s="58">
        <f t="shared" si="0"/>
        <v>0</v>
      </c>
      <c r="I6" s="55">
        <f t="shared" si="1"/>
        <v>0</v>
      </c>
    </row>
    <row r="7" spans="1:9" x14ac:dyDescent="0.25">
      <c r="A7" s="54" t="s">
        <v>89</v>
      </c>
      <c r="B7" s="62">
        <v>170771.67</v>
      </c>
      <c r="C7" s="62">
        <v>170771.67</v>
      </c>
      <c r="D7" s="62">
        <v>0</v>
      </c>
      <c r="E7" s="62">
        <v>250</v>
      </c>
      <c r="F7" s="62">
        <v>0</v>
      </c>
      <c r="G7" s="62">
        <v>170521.67</v>
      </c>
      <c r="H7" s="58">
        <f t="shared" si="0"/>
        <v>0.14639430533179185</v>
      </c>
      <c r="I7" s="55">
        <f t="shared" si="1"/>
        <v>0.14639430533179185</v>
      </c>
    </row>
    <row r="8" spans="1:9" x14ac:dyDescent="0.25">
      <c r="A8" s="54" t="s">
        <v>90</v>
      </c>
      <c r="B8" s="63">
        <v>176135.45</v>
      </c>
      <c r="C8" s="63">
        <v>176135.45</v>
      </c>
      <c r="D8" s="61">
        <v>0</v>
      </c>
      <c r="E8" s="59">
        <v>71830.820000000007</v>
      </c>
      <c r="F8" s="64">
        <v>19016.73</v>
      </c>
      <c r="G8" s="65">
        <v>85287.9</v>
      </c>
      <c r="H8" s="58">
        <f>E8/C8*100</f>
        <v>40.781580312197235</v>
      </c>
      <c r="I8" s="55">
        <f t="shared" si="1"/>
        <v>40.781580312197235</v>
      </c>
    </row>
    <row r="9" spans="1:9" x14ac:dyDescent="0.25">
      <c r="A9" s="54" t="s">
        <v>94</v>
      </c>
      <c r="B9" s="65">
        <v>15923.01</v>
      </c>
      <c r="C9" s="65">
        <v>15923.01</v>
      </c>
      <c r="D9" s="61">
        <v>0</v>
      </c>
      <c r="E9" s="59">
        <v>7975.95</v>
      </c>
      <c r="F9" s="59">
        <v>0</v>
      </c>
      <c r="G9" s="63">
        <v>7947.06</v>
      </c>
      <c r="H9" s="58">
        <f t="shared" si="0"/>
        <v>50.090717772581939</v>
      </c>
      <c r="I9" s="55">
        <f t="shared" si="1"/>
        <v>50.090717772581939</v>
      </c>
    </row>
    <row r="10" spans="1:9" x14ac:dyDescent="0.25">
      <c r="A10" s="54" t="s">
        <v>95</v>
      </c>
      <c r="B10" s="61">
        <v>0.26</v>
      </c>
      <c r="C10" s="61">
        <v>0.26</v>
      </c>
      <c r="D10" s="61">
        <v>0</v>
      </c>
      <c r="E10" s="61">
        <v>0</v>
      </c>
      <c r="F10" s="61">
        <v>0</v>
      </c>
      <c r="G10" s="61">
        <v>0.26</v>
      </c>
      <c r="H10" s="58">
        <f t="shared" si="0"/>
        <v>0</v>
      </c>
      <c r="I10" s="55">
        <f t="shared" si="1"/>
        <v>0</v>
      </c>
    </row>
    <row r="11" spans="1:9" x14ac:dyDescent="0.25">
      <c r="A11" s="54" t="s">
        <v>96</v>
      </c>
      <c r="B11" s="61">
        <v>83.42</v>
      </c>
      <c r="C11" s="61">
        <v>83.42</v>
      </c>
      <c r="D11" s="61">
        <v>0</v>
      </c>
      <c r="E11" s="61">
        <v>0</v>
      </c>
      <c r="F11" s="61">
        <v>0</v>
      </c>
      <c r="G11" s="61">
        <v>83.42</v>
      </c>
      <c r="H11" s="58">
        <f t="shared" si="0"/>
        <v>0</v>
      </c>
      <c r="I11" s="55">
        <f t="shared" si="1"/>
        <v>0</v>
      </c>
    </row>
    <row r="12" spans="1:9" x14ac:dyDescent="0.25">
      <c r="A12" s="54" t="s">
        <v>88</v>
      </c>
      <c r="B12" s="66">
        <f>SUM(B4:B11)</f>
        <v>4073012.6499999994</v>
      </c>
      <c r="C12" s="66">
        <f>SUM(C4:C11)</f>
        <v>2920210.8999999994</v>
      </c>
      <c r="D12" s="66">
        <f>SUM(D4:D11)</f>
        <v>1152801.75</v>
      </c>
      <c r="E12" s="66">
        <f t="shared" ref="E12:G12" si="2">SUM(E4:E11)</f>
        <v>1758538.44</v>
      </c>
      <c r="F12" s="66">
        <f t="shared" si="2"/>
        <v>80617.23</v>
      </c>
      <c r="G12" s="66">
        <f t="shared" si="2"/>
        <v>2233856.9799999995</v>
      </c>
      <c r="H12" s="67">
        <f t="shared" si="0"/>
        <v>60.219569757787028</v>
      </c>
      <c r="I12" s="66">
        <f t="shared" si="1"/>
        <v>43.175373884488181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52" workbookViewId="0">
      <selection activeCell="H58" sqref="H58"/>
    </sheetView>
  </sheetViews>
  <sheetFormatPr defaultRowHeight="15" x14ac:dyDescent="0.25"/>
  <cols>
    <col min="2" max="2" width="51.28515625" customWidth="1"/>
    <col min="3" max="3" width="14.5703125" bestFit="1" customWidth="1"/>
    <col min="4" max="4" width="16" customWidth="1"/>
    <col min="5" max="5" width="15" customWidth="1"/>
    <col min="6" max="6" width="16" customWidth="1"/>
    <col min="8" max="8" width="12" bestFit="1" customWidth="1"/>
    <col min="9" max="9" width="14.7109375" bestFit="1" customWidth="1"/>
    <col min="10" max="10" width="13.7109375" bestFit="1" customWidth="1"/>
  </cols>
  <sheetData>
    <row r="1" spans="1:6" x14ac:dyDescent="0.25">
      <c r="A1" s="166" t="s">
        <v>97</v>
      </c>
      <c r="B1" s="166"/>
      <c r="C1" s="166"/>
      <c r="D1" s="166"/>
    </row>
    <row r="3" spans="1:6" ht="41.25" customHeight="1" x14ac:dyDescent="0.25">
      <c r="A3" s="112" t="s">
        <v>98</v>
      </c>
      <c r="B3" s="112" t="s">
        <v>5</v>
      </c>
      <c r="C3" s="113" t="s">
        <v>159</v>
      </c>
      <c r="D3" s="114" t="s">
        <v>160</v>
      </c>
      <c r="E3" s="114" t="s">
        <v>99</v>
      </c>
      <c r="F3" s="114" t="s">
        <v>100</v>
      </c>
    </row>
    <row r="4" spans="1:6" x14ac:dyDescent="0.25">
      <c r="A4" s="68">
        <v>1</v>
      </c>
      <c r="B4" s="73" t="s">
        <v>57</v>
      </c>
      <c r="C4" s="69"/>
      <c r="D4" s="70"/>
      <c r="E4" s="70"/>
      <c r="F4" s="71"/>
    </row>
    <row r="5" spans="1:6" x14ac:dyDescent="0.25">
      <c r="A5" s="83">
        <v>11111</v>
      </c>
      <c r="B5" s="99" t="s">
        <v>101</v>
      </c>
      <c r="C5" s="85">
        <v>888028.44</v>
      </c>
      <c r="D5" s="119">
        <v>793061.84</v>
      </c>
      <c r="E5" s="115">
        <f>C5-D5</f>
        <v>94966.599999999977</v>
      </c>
      <c r="F5" s="116">
        <f>C5/D5*100-100</f>
        <v>11.974677788052432</v>
      </c>
    </row>
    <row r="6" spans="1:6" x14ac:dyDescent="0.25">
      <c r="A6" s="83">
        <v>11121</v>
      </c>
      <c r="B6" s="99" t="s">
        <v>102</v>
      </c>
      <c r="C6" s="85">
        <v>58415.34</v>
      </c>
      <c r="D6" s="119">
        <v>58028.63</v>
      </c>
      <c r="E6" s="115">
        <f t="shared" ref="E6:E16" si="0">C6-D6</f>
        <v>386.70999999999913</v>
      </c>
      <c r="F6" s="116">
        <f t="shared" ref="F6:F16" si="1">C6/D6*100-100</f>
        <v>0.66641242434984349</v>
      </c>
    </row>
    <row r="7" spans="1:6" x14ac:dyDescent="0.25">
      <c r="A7" s="83">
        <v>11131</v>
      </c>
      <c r="B7" s="99" t="s">
        <v>103</v>
      </c>
      <c r="C7" s="85">
        <v>53180.76</v>
      </c>
      <c r="D7" s="119">
        <v>47339.02</v>
      </c>
      <c r="E7" s="115">
        <f t="shared" si="0"/>
        <v>5841.7400000000052</v>
      </c>
      <c r="F7" s="116">
        <f t="shared" si="1"/>
        <v>12.340221660693459</v>
      </c>
    </row>
    <row r="8" spans="1:6" x14ac:dyDescent="0.25">
      <c r="A8" s="83">
        <v>11211</v>
      </c>
      <c r="B8" s="99" t="s">
        <v>104</v>
      </c>
      <c r="C8" s="85">
        <v>42555.9</v>
      </c>
      <c r="D8" s="119">
        <v>35220.559999999998</v>
      </c>
      <c r="E8" s="115">
        <f t="shared" si="0"/>
        <v>7335.3400000000038</v>
      </c>
      <c r="F8" s="116">
        <f t="shared" si="1"/>
        <v>20.82686930588271</v>
      </c>
    </row>
    <row r="9" spans="1:6" x14ac:dyDescent="0.25">
      <c r="A9" s="83">
        <v>11311</v>
      </c>
      <c r="B9" s="99" t="s">
        <v>105</v>
      </c>
      <c r="C9" s="85">
        <v>53180.76</v>
      </c>
      <c r="D9" s="119">
        <v>47339.02</v>
      </c>
      <c r="E9" s="115">
        <f t="shared" si="0"/>
        <v>5841.7400000000052</v>
      </c>
      <c r="F9" s="116">
        <f t="shared" si="1"/>
        <v>12.340221660693459</v>
      </c>
    </row>
    <row r="10" spans="1:6" x14ac:dyDescent="0.25">
      <c r="A10" s="83">
        <v>11411</v>
      </c>
      <c r="B10" s="99" t="s">
        <v>106</v>
      </c>
      <c r="C10" s="85">
        <v>11574.01</v>
      </c>
      <c r="D10" s="119">
        <v>11148.83</v>
      </c>
      <c r="E10" s="115">
        <f t="shared" si="0"/>
        <v>425.18000000000029</v>
      </c>
      <c r="F10" s="116">
        <f t="shared" si="1"/>
        <v>3.8136737218165564</v>
      </c>
    </row>
    <row r="11" spans="1:6" x14ac:dyDescent="0.25">
      <c r="A11" s="83">
        <v>11416</v>
      </c>
      <c r="B11" s="99" t="s">
        <v>168</v>
      </c>
      <c r="C11" s="85">
        <v>1492.99</v>
      </c>
      <c r="D11" s="119">
        <v>0</v>
      </c>
      <c r="E11" s="115">
        <f t="shared" si="0"/>
        <v>1492.99</v>
      </c>
      <c r="F11" s="116" t="e">
        <f t="shared" si="1"/>
        <v>#DIV/0!</v>
      </c>
    </row>
    <row r="12" spans="1:6" x14ac:dyDescent="0.25">
      <c r="A12" s="83">
        <v>11151</v>
      </c>
      <c r="B12" s="99" t="s">
        <v>107</v>
      </c>
      <c r="C12" s="85">
        <v>1943.49</v>
      </c>
      <c r="D12" s="119">
        <v>1655.91</v>
      </c>
      <c r="E12" s="115">
        <f t="shared" si="0"/>
        <v>287.57999999999993</v>
      </c>
      <c r="F12" s="116">
        <f t="shared" si="1"/>
        <v>17.36688588147905</v>
      </c>
    </row>
    <row r="13" spans="1:6" x14ac:dyDescent="0.25">
      <c r="A13" s="83">
        <v>11152</v>
      </c>
      <c r="B13" s="99" t="s">
        <v>108</v>
      </c>
      <c r="C13" s="85">
        <v>970.62</v>
      </c>
      <c r="D13" s="119">
        <v>918.18</v>
      </c>
      <c r="E13" s="115">
        <f t="shared" si="0"/>
        <v>52.440000000000055</v>
      </c>
      <c r="F13" s="116">
        <f t="shared" si="1"/>
        <v>5.7112984382147403</v>
      </c>
    </row>
    <row r="14" spans="1:6" x14ac:dyDescent="0.25">
      <c r="A14" s="83">
        <v>11431</v>
      </c>
      <c r="B14" s="99" t="s">
        <v>109</v>
      </c>
      <c r="C14" s="85">
        <v>15534.39</v>
      </c>
      <c r="D14" s="119">
        <v>10267.11</v>
      </c>
      <c r="E14" s="115">
        <f t="shared" si="0"/>
        <v>5267.2799999999988</v>
      </c>
      <c r="F14" s="116">
        <f t="shared" si="1"/>
        <v>51.302459991175681</v>
      </c>
    </row>
    <row r="15" spans="1:6" x14ac:dyDescent="0.25">
      <c r="A15" s="83">
        <v>11900</v>
      </c>
      <c r="B15" s="99" t="s">
        <v>110</v>
      </c>
      <c r="C15" s="85"/>
      <c r="D15" s="119">
        <v>114885.08</v>
      </c>
      <c r="E15" s="115">
        <f t="shared" si="0"/>
        <v>-114885.08</v>
      </c>
      <c r="F15" s="116">
        <f t="shared" si="1"/>
        <v>-100</v>
      </c>
    </row>
    <row r="16" spans="1:6" x14ac:dyDescent="0.25">
      <c r="A16" s="72"/>
      <c r="B16" s="88" t="s">
        <v>111</v>
      </c>
      <c r="C16" s="100">
        <f>SUM(C5:C15)</f>
        <v>1126876.7</v>
      </c>
      <c r="D16" s="120">
        <f>SUM(D5:D15)</f>
        <v>1119864.1800000002</v>
      </c>
      <c r="E16" s="117">
        <f t="shared" si="0"/>
        <v>7012.5199999997858</v>
      </c>
      <c r="F16" s="118">
        <f t="shared" si="1"/>
        <v>0.6261937943224325</v>
      </c>
    </row>
    <row r="17" spans="1:8" ht="42.75" x14ac:dyDescent="0.25">
      <c r="A17" s="73">
        <v>2</v>
      </c>
      <c r="B17" s="74" t="s">
        <v>112</v>
      </c>
      <c r="C17" s="75" t="s">
        <v>159</v>
      </c>
      <c r="D17" s="114" t="s">
        <v>160</v>
      </c>
      <c r="E17" s="76" t="s">
        <v>99</v>
      </c>
      <c r="F17" s="76" t="s">
        <v>100</v>
      </c>
    </row>
    <row r="18" spans="1:8" x14ac:dyDescent="0.25">
      <c r="A18" s="77">
        <v>13130</v>
      </c>
      <c r="B18" s="78" t="s">
        <v>113</v>
      </c>
      <c r="C18" s="79">
        <v>14622.4</v>
      </c>
      <c r="D18" s="80">
        <v>13366.5</v>
      </c>
      <c r="E18" s="80">
        <f>C18-D18</f>
        <v>1255.8999999999996</v>
      </c>
      <c r="F18" s="81">
        <f>C18/D18*100-100</f>
        <v>9.3958777540866976</v>
      </c>
    </row>
    <row r="19" spans="1:8" x14ac:dyDescent="0.25">
      <c r="A19" s="77">
        <v>13140</v>
      </c>
      <c r="B19" s="78" t="s">
        <v>169</v>
      </c>
      <c r="C19" s="79">
        <v>346</v>
      </c>
      <c r="D19" s="80">
        <v>0</v>
      </c>
      <c r="E19" s="80">
        <f t="shared" ref="E19:E56" si="2">C19-D19</f>
        <v>346</v>
      </c>
      <c r="F19" s="81" t="e">
        <f t="shared" ref="F19:F56" si="3">C19/D19*100-100</f>
        <v>#DIV/0!</v>
      </c>
    </row>
    <row r="20" spans="1:8" x14ac:dyDescent="0.25">
      <c r="A20" s="77">
        <v>13310</v>
      </c>
      <c r="B20" s="82" t="s">
        <v>114</v>
      </c>
      <c r="C20" s="79">
        <v>1114</v>
      </c>
      <c r="D20" s="82">
        <v>1473.3</v>
      </c>
      <c r="E20" s="80">
        <f t="shared" si="2"/>
        <v>-359.29999999999995</v>
      </c>
      <c r="F20" s="81">
        <f t="shared" si="3"/>
        <v>-24.387429579854754</v>
      </c>
    </row>
    <row r="21" spans="1:8" x14ac:dyDescent="0.25">
      <c r="A21" s="83">
        <v>13320</v>
      </c>
      <c r="B21" s="84" t="s">
        <v>115</v>
      </c>
      <c r="C21" s="85">
        <v>6816.6</v>
      </c>
      <c r="D21" s="86">
        <v>6875.8</v>
      </c>
      <c r="E21" s="80">
        <f t="shared" si="2"/>
        <v>-59.199999999999818</v>
      </c>
      <c r="F21" s="81">
        <f t="shared" si="3"/>
        <v>-0.86099072107973029</v>
      </c>
    </row>
    <row r="22" spans="1:8" x14ac:dyDescent="0.25">
      <c r="A22" s="77">
        <v>13330</v>
      </c>
      <c r="B22" s="82" t="s">
        <v>116</v>
      </c>
      <c r="C22" s="79">
        <v>164.1</v>
      </c>
      <c r="D22" s="82">
        <v>650.19000000000005</v>
      </c>
      <c r="E22" s="80">
        <f t="shared" si="2"/>
        <v>-486.09000000000003</v>
      </c>
      <c r="F22" s="81">
        <f t="shared" si="3"/>
        <v>-74.761223642319948</v>
      </c>
    </row>
    <row r="23" spans="1:8" x14ac:dyDescent="0.25">
      <c r="A23" s="83">
        <v>13141</v>
      </c>
      <c r="B23" s="84" t="s">
        <v>117</v>
      </c>
      <c r="C23" s="85">
        <v>1266.4000000000001</v>
      </c>
      <c r="D23" s="84">
        <v>778.4</v>
      </c>
      <c r="E23" s="80">
        <f t="shared" si="2"/>
        <v>488.00000000000011</v>
      </c>
      <c r="F23" s="81">
        <f t="shared" si="3"/>
        <v>62.692702980472774</v>
      </c>
    </row>
    <row r="24" spans="1:8" x14ac:dyDescent="0.25">
      <c r="A24" s="77">
        <v>13410</v>
      </c>
      <c r="B24" s="82" t="s">
        <v>118</v>
      </c>
      <c r="C24" s="79">
        <v>6790</v>
      </c>
      <c r="D24" s="80">
        <v>4000</v>
      </c>
      <c r="E24" s="80">
        <f t="shared" si="2"/>
        <v>2790</v>
      </c>
      <c r="F24" s="81">
        <f t="shared" si="3"/>
        <v>69.75</v>
      </c>
    </row>
    <row r="25" spans="1:8" x14ac:dyDescent="0.25">
      <c r="A25" s="77">
        <v>13430</v>
      </c>
      <c r="B25" s="82" t="s">
        <v>119</v>
      </c>
      <c r="C25" s="79">
        <v>40000</v>
      </c>
      <c r="D25" s="80">
        <v>16173.88</v>
      </c>
      <c r="E25" s="80">
        <f t="shared" si="2"/>
        <v>23826.120000000003</v>
      </c>
      <c r="F25" s="81">
        <f t="shared" si="3"/>
        <v>147.31233321874529</v>
      </c>
    </row>
    <row r="26" spans="1:8" x14ac:dyDescent="0.25">
      <c r="A26" s="83">
        <v>13440</v>
      </c>
      <c r="B26" s="87" t="s">
        <v>120</v>
      </c>
      <c r="C26" s="85">
        <v>15470.16</v>
      </c>
      <c r="D26" s="84">
        <v>1035.0999999999999</v>
      </c>
      <c r="E26" s="80">
        <f t="shared" si="2"/>
        <v>14435.06</v>
      </c>
      <c r="F26" s="81">
        <f t="shared" si="3"/>
        <v>1394.5570476282485</v>
      </c>
    </row>
    <row r="27" spans="1:8" ht="30" x14ac:dyDescent="0.25">
      <c r="A27" s="83">
        <v>13445</v>
      </c>
      <c r="B27" s="87" t="s">
        <v>161</v>
      </c>
      <c r="C27" s="85">
        <v>250</v>
      </c>
      <c r="D27" s="84">
        <v>285.10000000000002</v>
      </c>
      <c r="E27" s="80">
        <f t="shared" si="2"/>
        <v>-35.100000000000023</v>
      </c>
      <c r="F27" s="81">
        <f t="shared" si="3"/>
        <v>-12.31146965976852</v>
      </c>
    </row>
    <row r="28" spans="1:8" x14ac:dyDescent="0.25">
      <c r="A28" s="83">
        <v>13450</v>
      </c>
      <c r="B28" s="87" t="s">
        <v>162</v>
      </c>
      <c r="C28" s="85"/>
      <c r="D28" s="84">
        <v>300</v>
      </c>
      <c r="E28" s="80">
        <f t="shared" si="2"/>
        <v>-300</v>
      </c>
      <c r="F28" s="81">
        <f>C28/D28*100-100</f>
        <v>-100</v>
      </c>
    </row>
    <row r="29" spans="1:8" x14ac:dyDescent="0.25">
      <c r="A29" s="83">
        <v>13460</v>
      </c>
      <c r="B29" s="84" t="s">
        <v>121</v>
      </c>
      <c r="C29" s="85">
        <v>4157.12</v>
      </c>
      <c r="D29" s="86">
        <v>14428.79</v>
      </c>
      <c r="E29" s="80">
        <f t="shared" si="2"/>
        <v>-10271.670000000002</v>
      </c>
      <c r="F29" s="81">
        <f t="shared" si="3"/>
        <v>-71.188713675921548</v>
      </c>
    </row>
    <row r="30" spans="1:8" x14ac:dyDescent="0.25">
      <c r="A30" s="77">
        <v>13470</v>
      </c>
      <c r="B30" s="82" t="s">
        <v>122</v>
      </c>
      <c r="C30" s="79">
        <v>6354.04</v>
      </c>
      <c r="D30" s="80">
        <v>4749.22</v>
      </c>
      <c r="E30" s="80">
        <f t="shared" si="2"/>
        <v>1604.8199999999997</v>
      </c>
      <c r="F30" s="81">
        <f t="shared" si="3"/>
        <v>33.791233086696337</v>
      </c>
      <c r="H30" s="124"/>
    </row>
    <row r="31" spans="1:8" x14ac:dyDescent="0.25">
      <c r="A31" s="83">
        <v>13480</v>
      </c>
      <c r="B31" s="84" t="s">
        <v>123</v>
      </c>
      <c r="C31" s="85">
        <v>2400.4499999999998</v>
      </c>
      <c r="D31" s="86">
        <v>2400.4499999999998</v>
      </c>
      <c r="E31" s="80">
        <f t="shared" si="2"/>
        <v>0</v>
      </c>
      <c r="F31" s="81">
        <f t="shared" si="3"/>
        <v>0</v>
      </c>
    </row>
    <row r="32" spans="1:8" x14ac:dyDescent="0.25">
      <c r="A32" s="83">
        <v>13501</v>
      </c>
      <c r="B32" s="84" t="s">
        <v>170</v>
      </c>
      <c r="C32" s="85">
        <v>2394</v>
      </c>
      <c r="D32" s="86"/>
      <c r="E32" s="80">
        <f t="shared" si="2"/>
        <v>2394</v>
      </c>
      <c r="F32" s="81" t="e">
        <f t="shared" si="3"/>
        <v>#DIV/0!</v>
      </c>
    </row>
    <row r="33" spans="1:9" x14ac:dyDescent="0.25">
      <c r="A33" s="83">
        <v>13503</v>
      </c>
      <c r="B33" s="84" t="s">
        <v>163</v>
      </c>
      <c r="C33" s="85"/>
      <c r="D33" s="84">
        <v>595</v>
      </c>
      <c r="E33" s="80">
        <f t="shared" si="2"/>
        <v>-595</v>
      </c>
      <c r="F33" s="81">
        <f t="shared" si="3"/>
        <v>-100</v>
      </c>
    </row>
    <row r="34" spans="1:9" x14ac:dyDescent="0.25">
      <c r="A34" s="83">
        <v>13505</v>
      </c>
      <c r="B34" s="84" t="s">
        <v>164</v>
      </c>
      <c r="C34" s="85"/>
      <c r="D34" s="84">
        <v>2781</v>
      </c>
      <c r="E34" s="80">
        <f t="shared" si="2"/>
        <v>-2781</v>
      </c>
      <c r="F34" s="81">
        <f t="shared" si="3"/>
        <v>-100</v>
      </c>
    </row>
    <row r="35" spans="1:9" x14ac:dyDescent="0.25">
      <c r="A35" s="77">
        <v>13509</v>
      </c>
      <c r="B35" s="82" t="s">
        <v>124</v>
      </c>
      <c r="C35" s="79">
        <v>1198</v>
      </c>
      <c r="D35" s="82">
        <v>2834</v>
      </c>
      <c r="E35" s="80">
        <f t="shared" si="2"/>
        <v>-1636</v>
      </c>
      <c r="F35" s="81">
        <f t="shared" si="3"/>
        <v>-57.72759350741002</v>
      </c>
    </row>
    <row r="36" spans="1:9" x14ac:dyDescent="0.25">
      <c r="A36" s="77">
        <v>13610</v>
      </c>
      <c r="B36" s="82" t="s">
        <v>125</v>
      </c>
      <c r="C36" s="79">
        <v>7373.35</v>
      </c>
      <c r="D36" s="80">
        <v>10136.82</v>
      </c>
      <c r="E36" s="80">
        <f t="shared" si="2"/>
        <v>-2763.4699999999993</v>
      </c>
      <c r="F36" s="81">
        <f t="shared" si="3"/>
        <v>-27.261705347436376</v>
      </c>
    </row>
    <row r="37" spans="1:9" x14ac:dyDescent="0.25">
      <c r="A37" s="83">
        <v>13620</v>
      </c>
      <c r="B37" s="84" t="s">
        <v>126</v>
      </c>
      <c r="C37" s="85">
        <v>15694.36</v>
      </c>
      <c r="D37" s="86">
        <v>12822.75</v>
      </c>
      <c r="E37" s="80">
        <f t="shared" si="2"/>
        <v>2871.6100000000006</v>
      </c>
      <c r="F37" s="81">
        <f t="shared" si="3"/>
        <v>22.394650133551707</v>
      </c>
    </row>
    <row r="38" spans="1:9" x14ac:dyDescent="0.25">
      <c r="A38" s="77">
        <v>13630</v>
      </c>
      <c r="B38" s="82" t="s">
        <v>127</v>
      </c>
      <c r="C38" s="79">
        <v>6186</v>
      </c>
      <c r="D38" s="80">
        <v>13381.66</v>
      </c>
      <c r="E38" s="80">
        <f t="shared" si="2"/>
        <v>-7195.66</v>
      </c>
      <c r="F38" s="81">
        <f t="shared" si="3"/>
        <v>-53.772551387496023</v>
      </c>
    </row>
    <row r="39" spans="1:9" x14ac:dyDescent="0.25">
      <c r="A39" s="83">
        <v>13640</v>
      </c>
      <c r="B39" s="84" t="s">
        <v>128</v>
      </c>
      <c r="C39" s="85">
        <v>6082.14</v>
      </c>
      <c r="D39" s="86">
        <v>5790.35</v>
      </c>
      <c r="E39" s="80">
        <f t="shared" si="2"/>
        <v>291.78999999999996</v>
      </c>
      <c r="F39" s="81">
        <f t="shared" si="3"/>
        <v>5.0392463322597223</v>
      </c>
    </row>
    <row r="40" spans="1:9" x14ac:dyDescent="0.25">
      <c r="A40" s="83">
        <v>13760</v>
      </c>
      <c r="B40" s="84" t="s">
        <v>171</v>
      </c>
      <c r="C40" s="85">
        <v>1940</v>
      </c>
      <c r="D40" s="86"/>
      <c r="E40" s="80">
        <f t="shared" si="2"/>
        <v>1940</v>
      </c>
      <c r="F40" s="81" t="e">
        <f t="shared" si="3"/>
        <v>#DIV/0!</v>
      </c>
    </row>
    <row r="41" spans="1:9" x14ac:dyDescent="0.25">
      <c r="A41" s="77">
        <v>13780</v>
      </c>
      <c r="B41" s="82" t="s">
        <v>129</v>
      </c>
      <c r="C41" s="79">
        <v>10832.52</v>
      </c>
      <c r="D41" s="80">
        <v>13639.74</v>
      </c>
      <c r="E41" s="80">
        <f t="shared" si="2"/>
        <v>-2807.2199999999993</v>
      </c>
      <c r="F41" s="81">
        <f t="shared" si="3"/>
        <v>-20.581184098817133</v>
      </c>
    </row>
    <row r="42" spans="1:9" x14ac:dyDescent="0.25">
      <c r="A42" s="83">
        <v>13810</v>
      </c>
      <c r="B42" s="84" t="s">
        <v>130</v>
      </c>
      <c r="C42" s="85">
        <v>500</v>
      </c>
      <c r="D42" s="84">
        <v>1000</v>
      </c>
      <c r="E42" s="80">
        <f t="shared" si="2"/>
        <v>-500</v>
      </c>
      <c r="F42" s="81">
        <f t="shared" si="3"/>
        <v>-50</v>
      </c>
    </row>
    <row r="43" spans="1:9" x14ac:dyDescent="0.25">
      <c r="A43" s="83">
        <v>13950</v>
      </c>
      <c r="B43" s="84" t="s">
        <v>131</v>
      </c>
      <c r="C43" s="85">
        <v>555</v>
      </c>
      <c r="D43" s="84">
        <v>610</v>
      </c>
      <c r="E43" s="80">
        <f t="shared" si="2"/>
        <v>-55</v>
      </c>
      <c r="F43" s="81">
        <f t="shared" si="3"/>
        <v>-9.0163934426229559</v>
      </c>
    </row>
    <row r="44" spans="1:9" x14ac:dyDescent="0.25">
      <c r="A44" s="77">
        <v>13951</v>
      </c>
      <c r="B44" s="82" t="s">
        <v>132</v>
      </c>
      <c r="C44" s="79">
        <v>4002.71</v>
      </c>
      <c r="D44" s="82">
        <v>1837.57</v>
      </c>
      <c r="E44" s="80">
        <f t="shared" si="2"/>
        <v>2165.1400000000003</v>
      </c>
      <c r="F44" s="81">
        <f t="shared" si="3"/>
        <v>117.82625967990333</v>
      </c>
      <c r="I44" s="124"/>
    </row>
    <row r="45" spans="1:9" x14ac:dyDescent="0.25">
      <c r="A45" s="83">
        <v>14010</v>
      </c>
      <c r="B45" s="84" t="s">
        <v>133</v>
      </c>
      <c r="C45" s="85">
        <v>4859.5</v>
      </c>
      <c r="D45" s="86">
        <v>3805.5</v>
      </c>
      <c r="E45" s="80">
        <f t="shared" si="2"/>
        <v>1054</v>
      </c>
      <c r="F45" s="81">
        <f t="shared" si="3"/>
        <v>27.696754697148876</v>
      </c>
    </row>
    <row r="46" spans="1:9" x14ac:dyDescent="0.25">
      <c r="A46" s="83">
        <v>14022</v>
      </c>
      <c r="B46" s="84" t="s">
        <v>134</v>
      </c>
      <c r="C46" s="85">
        <v>773</v>
      </c>
      <c r="D46" s="86">
        <v>6131.2</v>
      </c>
      <c r="E46" s="80">
        <f t="shared" si="2"/>
        <v>-5358.2</v>
      </c>
      <c r="F46" s="81">
        <f t="shared" si="3"/>
        <v>-87.392353862212943</v>
      </c>
    </row>
    <row r="47" spans="1:9" x14ac:dyDescent="0.25">
      <c r="A47" s="77">
        <v>14023</v>
      </c>
      <c r="B47" s="82" t="s">
        <v>135</v>
      </c>
      <c r="C47" s="79">
        <v>12565</v>
      </c>
      <c r="D47" s="80">
        <v>12455.35</v>
      </c>
      <c r="E47" s="80">
        <f t="shared" si="2"/>
        <v>109.64999999999964</v>
      </c>
      <c r="F47" s="81">
        <f t="shared" si="3"/>
        <v>0.8803445908786216</v>
      </c>
    </row>
    <row r="48" spans="1:9" x14ac:dyDescent="0.25">
      <c r="A48" s="83">
        <v>14024</v>
      </c>
      <c r="B48" s="84" t="s">
        <v>165</v>
      </c>
      <c r="C48" s="85">
        <v>2020</v>
      </c>
      <c r="D48" s="84">
        <v>2277</v>
      </c>
      <c r="E48" s="80">
        <f t="shared" si="2"/>
        <v>-257</v>
      </c>
      <c r="F48" s="81">
        <f t="shared" si="3"/>
        <v>-11.286780851998245</v>
      </c>
    </row>
    <row r="49" spans="1:10" x14ac:dyDescent="0.25">
      <c r="A49" s="83">
        <v>14030</v>
      </c>
      <c r="B49" s="84" t="s">
        <v>172</v>
      </c>
      <c r="C49" s="85">
        <v>5950.57</v>
      </c>
      <c r="D49" s="84"/>
      <c r="E49" s="80">
        <f t="shared" si="2"/>
        <v>5950.57</v>
      </c>
      <c r="F49" s="81" t="e">
        <f t="shared" si="3"/>
        <v>#DIV/0!</v>
      </c>
    </row>
    <row r="50" spans="1:10" x14ac:dyDescent="0.25">
      <c r="A50" s="77">
        <v>14032</v>
      </c>
      <c r="B50" s="82" t="s">
        <v>136</v>
      </c>
      <c r="C50" s="79">
        <v>51747.4</v>
      </c>
      <c r="D50" s="80">
        <v>49107.98</v>
      </c>
      <c r="E50" s="80">
        <f t="shared" si="2"/>
        <v>2639.4199999999983</v>
      </c>
      <c r="F50" s="81">
        <f t="shared" si="3"/>
        <v>5.3747272846490546</v>
      </c>
    </row>
    <row r="51" spans="1:10" x14ac:dyDescent="0.25">
      <c r="A51" s="77">
        <v>14050</v>
      </c>
      <c r="B51" s="82" t="s">
        <v>166</v>
      </c>
      <c r="C51" s="79"/>
      <c r="D51" s="80">
        <v>500</v>
      </c>
      <c r="E51" s="80">
        <f t="shared" si="2"/>
        <v>-500</v>
      </c>
      <c r="F51" s="81">
        <f t="shared" si="3"/>
        <v>-100</v>
      </c>
      <c r="J51" s="124"/>
    </row>
    <row r="52" spans="1:10" x14ac:dyDescent="0.25">
      <c r="A52" s="77">
        <v>14160</v>
      </c>
      <c r="B52" s="82" t="s">
        <v>137</v>
      </c>
      <c r="C52" s="79"/>
      <c r="D52" s="82">
        <v>205.81</v>
      </c>
      <c r="E52" s="80">
        <f t="shared" si="2"/>
        <v>-205.81</v>
      </c>
      <c r="F52" s="81">
        <f t="shared" si="3"/>
        <v>-100</v>
      </c>
    </row>
    <row r="53" spans="1:10" x14ac:dyDescent="0.25">
      <c r="A53" s="77">
        <v>14220</v>
      </c>
      <c r="B53" s="82" t="s">
        <v>167</v>
      </c>
      <c r="C53" s="79"/>
      <c r="D53" s="82">
        <v>495</v>
      </c>
      <c r="E53" s="80">
        <f t="shared" si="2"/>
        <v>-495</v>
      </c>
      <c r="F53" s="81">
        <f t="shared" si="3"/>
        <v>-100</v>
      </c>
    </row>
    <row r="54" spans="1:10" x14ac:dyDescent="0.25">
      <c r="A54" s="83">
        <v>14310</v>
      </c>
      <c r="B54" s="84" t="s">
        <v>138</v>
      </c>
      <c r="C54" s="85">
        <v>22044.93</v>
      </c>
      <c r="D54" s="86">
        <v>8266.61</v>
      </c>
      <c r="E54" s="80">
        <f t="shared" si="2"/>
        <v>13778.32</v>
      </c>
      <c r="F54" s="81">
        <f t="shared" si="3"/>
        <v>166.67436833236354</v>
      </c>
    </row>
    <row r="55" spans="1:10" x14ac:dyDescent="0.25">
      <c r="A55" s="77">
        <v>14410</v>
      </c>
      <c r="B55" s="82" t="s">
        <v>139</v>
      </c>
      <c r="C55" s="79">
        <v>34837.480000000003</v>
      </c>
      <c r="D55" s="80">
        <v>9756.07</v>
      </c>
      <c r="E55" s="80">
        <f t="shared" si="2"/>
        <v>25081.410000000003</v>
      </c>
      <c r="F55" s="81">
        <f t="shared" si="3"/>
        <v>257.08517876563002</v>
      </c>
    </row>
    <row r="56" spans="1:10" x14ac:dyDescent="0.25">
      <c r="A56" s="77">
        <v>14420</v>
      </c>
      <c r="B56" s="82" t="s">
        <v>173</v>
      </c>
      <c r="C56" s="79">
        <v>13754.08</v>
      </c>
      <c r="D56" s="80">
        <v>0</v>
      </c>
      <c r="E56" s="80">
        <f t="shared" si="2"/>
        <v>13754.08</v>
      </c>
      <c r="F56" s="81" t="e">
        <f t="shared" si="3"/>
        <v>#DIV/0!</v>
      </c>
    </row>
    <row r="57" spans="1:10" x14ac:dyDescent="0.25">
      <c r="A57" s="88"/>
      <c r="B57" s="89" t="s">
        <v>140</v>
      </c>
      <c r="C57" s="90">
        <f>SUM(C18:C56)</f>
        <v>305061.31</v>
      </c>
      <c r="D57" s="90">
        <f>SUM(D18:D56)</f>
        <v>224946.14</v>
      </c>
      <c r="E57" s="91">
        <f>C57-D57</f>
        <v>80115.169999999984</v>
      </c>
      <c r="F57" s="92">
        <f t="shared" ref="F57" si="4">C57/D57*100-100</f>
        <v>35.61526772586538</v>
      </c>
    </row>
    <row r="58" spans="1:10" ht="42.75" x14ac:dyDescent="0.25">
      <c r="A58" s="93">
        <v>3</v>
      </c>
      <c r="B58" s="94" t="s">
        <v>141</v>
      </c>
      <c r="C58" s="75" t="s">
        <v>159</v>
      </c>
      <c r="D58" s="114" t="s">
        <v>160</v>
      </c>
      <c r="E58" s="76" t="s">
        <v>99</v>
      </c>
      <c r="F58" s="76" t="s">
        <v>100</v>
      </c>
    </row>
    <row r="59" spans="1:10" x14ac:dyDescent="0.25">
      <c r="A59" s="77">
        <v>13210</v>
      </c>
      <c r="B59" s="95" t="s">
        <v>142</v>
      </c>
      <c r="C59" s="79">
        <v>37308.43</v>
      </c>
      <c r="D59" s="96">
        <v>21938.799999999999</v>
      </c>
      <c r="E59" s="97">
        <f>C59-D59</f>
        <v>15369.630000000001</v>
      </c>
      <c r="F59" s="98">
        <f>C59/D59*100-100</f>
        <v>70.056839936550773</v>
      </c>
    </row>
    <row r="60" spans="1:10" x14ac:dyDescent="0.25">
      <c r="A60" s="83">
        <v>13220</v>
      </c>
      <c r="B60" s="99" t="s">
        <v>143</v>
      </c>
      <c r="C60" s="85">
        <v>1067.01</v>
      </c>
      <c r="D60" s="99">
        <v>2911.19</v>
      </c>
      <c r="E60" s="97">
        <f t="shared" ref="E60:E64" si="5">C60-D60</f>
        <v>-1844.18</v>
      </c>
      <c r="F60" s="98">
        <f t="shared" ref="F60:F64" si="6">C60/D60*100-100</f>
        <v>-63.347977974642674</v>
      </c>
    </row>
    <row r="61" spans="1:10" x14ac:dyDescent="0.25">
      <c r="A61" s="77">
        <v>13230</v>
      </c>
      <c r="B61" s="95" t="s">
        <v>144</v>
      </c>
      <c r="C61" s="79">
        <v>7550.4</v>
      </c>
      <c r="D61" s="96">
        <v>6923.62</v>
      </c>
      <c r="E61" s="97">
        <f t="shared" si="5"/>
        <v>626.77999999999975</v>
      </c>
      <c r="F61" s="98">
        <f t="shared" si="6"/>
        <v>9.0527787486892635</v>
      </c>
    </row>
    <row r="62" spans="1:10" x14ac:dyDescent="0.25">
      <c r="A62" s="83">
        <v>13250</v>
      </c>
      <c r="B62" s="99" t="s">
        <v>145</v>
      </c>
      <c r="C62" s="85">
        <v>561.02</v>
      </c>
      <c r="D62" s="99">
        <v>552.01</v>
      </c>
      <c r="E62" s="97">
        <f t="shared" si="5"/>
        <v>9.0099999999999909</v>
      </c>
      <c r="F62" s="98">
        <f t="shared" si="6"/>
        <v>1.6322168076665236</v>
      </c>
    </row>
    <row r="63" spans="1:10" x14ac:dyDescent="0.25">
      <c r="A63" s="77">
        <v>13260</v>
      </c>
      <c r="B63" s="95" t="s">
        <v>146</v>
      </c>
      <c r="C63" s="79"/>
      <c r="D63" s="96">
        <v>6702.93</v>
      </c>
      <c r="E63" s="97">
        <f t="shared" si="5"/>
        <v>-6702.93</v>
      </c>
      <c r="F63" s="98">
        <f t="shared" si="6"/>
        <v>-100</v>
      </c>
    </row>
    <row r="64" spans="1:10" x14ac:dyDescent="0.25">
      <c r="A64" s="88"/>
      <c r="B64" s="88" t="s">
        <v>147</v>
      </c>
      <c r="C64" s="100">
        <f>SUM(C59:C63)</f>
        <v>46486.86</v>
      </c>
      <c r="D64" s="101">
        <f>SUM(D59:D63)</f>
        <v>39028.549999999996</v>
      </c>
      <c r="E64" s="102">
        <f t="shared" si="5"/>
        <v>7458.3100000000049</v>
      </c>
      <c r="F64" s="103">
        <f t="shared" si="6"/>
        <v>19.10988238097498</v>
      </c>
    </row>
    <row r="65" spans="1:6" ht="42.75" x14ac:dyDescent="0.25">
      <c r="A65" s="104"/>
      <c r="B65" s="73" t="s">
        <v>148</v>
      </c>
      <c r="C65" s="75" t="s">
        <v>159</v>
      </c>
      <c r="D65" s="114" t="s">
        <v>160</v>
      </c>
      <c r="E65" s="76" t="s">
        <v>99</v>
      </c>
      <c r="F65" s="76" t="s">
        <v>100</v>
      </c>
    </row>
    <row r="66" spans="1:6" x14ac:dyDescent="0.25">
      <c r="A66" s="77">
        <v>21200</v>
      </c>
      <c r="B66" s="82" t="s">
        <v>149</v>
      </c>
      <c r="C66" s="79">
        <v>36225</v>
      </c>
      <c r="D66" s="79">
        <v>31710</v>
      </c>
      <c r="E66" s="80">
        <f>C66-D66</f>
        <v>4515</v>
      </c>
      <c r="F66" s="81">
        <f>C66/D66*100-100</f>
        <v>14.238410596026483</v>
      </c>
    </row>
    <row r="67" spans="1:6" x14ac:dyDescent="0.25">
      <c r="A67" s="77">
        <v>22200</v>
      </c>
      <c r="B67" s="82" t="s">
        <v>150</v>
      </c>
      <c r="C67" s="79">
        <v>0</v>
      </c>
      <c r="D67" s="121">
        <v>999</v>
      </c>
      <c r="E67" s="80">
        <f t="shared" ref="E67:E69" si="7">C67-D67</f>
        <v>-999</v>
      </c>
      <c r="F67" s="81">
        <f t="shared" ref="F67:F69" si="8">C67/D67*100-100</f>
        <v>-100</v>
      </c>
    </row>
    <row r="68" spans="1:6" x14ac:dyDescent="0.25">
      <c r="A68" s="83">
        <v>22202</v>
      </c>
      <c r="B68" s="84" t="s">
        <v>151</v>
      </c>
      <c r="C68" s="85">
        <v>57649.68</v>
      </c>
      <c r="D68" s="85">
        <v>41712</v>
      </c>
      <c r="E68" s="80">
        <f t="shared" si="7"/>
        <v>15937.68</v>
      </c>
      <c r="F68" s="81">
        <f t="shared" si="8"/>
        <v>38.208860759493689</v>
      </c>
    </row>
    <row r="69" spans="1:6" x14ac:dyDescent="0.25">
      <c r="A69" s="83">
        <v>22300</v>
      </c>
      <c r="B69" s="95" t="s">
        <v>146</v>
      </c>
      <c r="C69" s="85">
        <v>12600</v>
      </c>
      <c r="D69" s="85">
        <v>0</v>
      </c>
      <c r="E69" s="80">
        <f t="shared" si="7"/>
        <v>12600</v>
      </c>
      <c r="F69" s="81" t="e">
        <f t="shared" si="8"/>
        <v>#DIV/0!</v>
      </c>
    </row>
    <row r="70" spans="1:6" x14ac:dyDescent="0.25">
      <c r="A70" s="88"/>
      <c r="B70" s="89" t="s">
        <v>152</v>
      </c>
      <c r="C70" s="100">
        <f>SUM(C66:C69)</f>
        <v>106474.68</v>
      </c>
      <c r="D70" s="100">
        <f>SUM(D66:D69)</f>
        <v>74421</v>
      </c>
      <c r="E70" s="91">
        <f>C70-D70</f>
        <v>32053.679999999993</v>
      </c>
      <c r="F70" s="92">
        <f>C70/D70*100-100</f>
        <v>43.070746160357942</v>
      </c>
    </row>
    <row r="71" spans="1:6" ht="42.75" x14ac:dyDescent="0.25">
      <c r="A71" s="73">
        <v>5</v>
      </c>
      <c r="B71" s="73" t="s">
        <v>153</v>
      </c>
      <c r="C71" s="75" t="s">
        <v>159</v>
      </c>
      <c r="D71" s="114" t="s">
        <v>160</v>
      </c>
      <c r="E71" s="76" t="s">
        <v>99</v>
      </c>
      <c r="F71" s="76" t="s">
        <v>100</v>
      </c>
    </row>
    <row r="72" spans="1:6" x14ac:dyDescent="0.25">
      <c r="A72" s="77">
        <v>31230</v>
      </c>
      <c r="B72" s="95" t="s">
        <v>174</v>
      </c>
      <c r="C72" s="105">
        <v>12975.95</v>
      </c>
      <c r="D72" s="105">
        <v>47358.6</v>
      </c>
      <c r="E72" s="122">
        <f t="shared" ref="E72:E77" si="9">C72-D72</f>
        <v>-34382.649999999994</v>
      </c>
      <c r="F72" s="122">
        <f>C72/D72*100-100</f>
        <v>-72.600646978584678</v>
      </c>
    </row>
    <row r="73" spans="1:6" x14ac:dyDescent="0.25">
      <c r="A73" s="77">
        <v>31250</v>
      </c>
      <c r="B73" s="95" t="s">
        <v>154</v>
      </c>
      <c r="C73" s="105">
        <v>0</v>
      </c>
      <c r="D73" s="105">
        <v>28702.7</v>
      </c>
      <c r="E73" s="122">
        <f t="shared" si="9"/>
        <v>-28702.7</v>
      </c>
      <c r="F73" s="122">
        <f t="shared" ref="F73:F79" si="10">C73/D73*100-100</f>
        <v>-100</v>
      </c>
    </row>
    <row r="74" spans="1:6" x14ac:dyDescent="0.25">
      <c r="A74" s="77">
        <v>31610</v>
      </c>
      <c r="B74" s="95" t="s">
        <v>175</v>
      </c>
      <c r="C74" s="105">
        <v>21700</v>
      </c>
      <c r="D74" s="105">
        <v>0</v>
      </c>
      <c r="E74" s="122">
        <f t="shared" si="9"/>
        <v>21700</v>
      </c>
      <c r="F74" s="122" t="e">
        <f t="shared" si="10"/>
        <v>#DIV/0!</v>
      </c>
    </row>
    <row r="75" spans="1:6" x14ac:dyDescent="0.25">
      <c r="A75" s="83">
        <v>31690</v>
      </c>
      <c r="B75" s="99" t="s">
        <v>155</v>
      </c>
      <c r="C75" s="105">
        <v>29672.7</v>
      </c>
      <c r="D75" s="105">
        <v>0</v>
      </c>
      <c r="E75" s="122">
        <f t="shared" si="9"/>
        <v>29672.7</v>
      </c>
      <c r="F75" s="122" t="e">
        <f t="shared" si="10"/>
        <v>#DIV/0!</v>
      </c>
    </row>
    <row r="76" spans="1:6" x14ac:dyDescent="0.25">
      <c r="A76" s="77">
        <v>31701</v>
      </c>
      <c r="B76" s="95" t="s">
        <v>176</v>
      </c>
      <c r="C76" s="105">
        <v>22487.5</v>
      </c>
      <c r="D76" s="105">
        <v>0</v>
      </c>
      <c r="E76" s="122">
        <f t="shared" si="9"/>
        <v>22487.5</v>
      </c>
      <c r="F76" s="122" t="e">
        <f t="shared" si="10"/>
        <v>#DIV/0!</v>
      </c>
    </row>
    <row r="77" spans="1:6" x14ac:dyDescent="0.25">
      <c r="A77" s="77">
        <v>34000</v>
      </c>
      <c r="B77" s="95" t="s">
        <v>156</v>
      </c>
      <c r="C77" s="105">
        <v>86802.74</v>
      </c>
      <c r="D77" s="105">
        <v>0</v>
      </c>
      <c r="E77" s="122">
        <f t="shared" si="9"/>
        <v>86802.74</v>
      </c>
      <c r="F77" s="122" t="e">
        <f t="shared" si="10"/>
        <v>#DIV/0!</v>
      </c>
    </row>
    <row r="78" spans="1:6" x14ac:dyDescent="0.25">
      <c r="A78" s="95"/>
      <c r="B78" s="106" t="s">
        <v>157</v>
      </c>
      <c r="C78" s="107">
        <f>SUM(C72:C77)</f>
        <v>173638.89</v>
      </c>
      <c r="D78" s="123">
        <f>SUM(D72:D77)</f>
        <v>76061.3</v>
      </c>
      <c r="E78" s="75">
        <f>C78-D78</f>
        <v>97577.590000000011</v>
      </c>
      <c r="F78" s="122">
        <f t="shared" si="10"/>
        <v>128.28809131582028</v>
      </c>
    </row>
    <row r="79" spans="1:6" x14ac:dyDescent="0.25">
      <c r="A79" s="108"/>
      <c r="B79" s="109" t="s">
        <v>158</v>
      </c>
      <c r="C79" s="110">
        <f>C16+C57+C64+C70+C78</f>
        <v>1758538.44</v>
      </c>
      <c r="D79" s="111">
        <f>D16+D57+D64+D70+D78</f>
        <v>1534321.1700000004</v>
      </c>
      <c r="E79" s="111">
        <f>C79-D79</f>
        <v>224217.26999999955</v>
      </c>
      <c r="F79" s="75">
        <f t="shared" si="10"/>
        <v>14.613450846148424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9" workbookViewId="0">
      <selection activeCell="D48" sqref="D48"/>
    </sheetView>
  </sheetViews>
  <sheetFormatPr defaultRowHeight="15" x14ac:dyDescent="0.25"/>
  <cols>
    <col min="1" max="1" width="11" bestFit="1" customWidth="1"/>
    <col min="2" max="2" width="14.140625" bestFit="1" customWidth="1"/>
    <col min="3" max="3" width="37.28515625" bestFit="1" customWidth="1"/>
    <col min="4" max="4" width="17.140625" customWidth="1"/>
    <col min="5" max="5" width="18.42578125" bestFit="1" customWidth="1"/>
    <col min="6" max="6" width="21.140625" customWidth="1"/>
    <col min="8" max="8" width="15.7109375" bestFit="1" customWidth="1"/>
    <col min="9" max="9" width="17.42578125" bestFit="1" customWidth="1"/>
  </cols>
  <sheetData>
    <row r="1" spans="1:6" x14ac:dyDescent="0.25">
      <c r="B1" t="s">
        <v>177</v>
      </c>
    </row>
    <row r="3" spans="1:6" ht="30" x14ac:dyDescent="0.25">
      <c r="A3" s="143" t="s">
        <v>178</v>
      </c>
      <c r="B3" s="143" t="s">
        <v>98</v>
      </c>
      <c r="C3" s="144" t="s">
        <v>5</v>
      </c>
      <c r="D3" s="143" t="s">
        <v>228</v>
      </c>
      <c r="E3" s="143" t="s">
        <v>229</v>
      </c>
      <c r="F3" s="143" t="s">
        <v>230</v>
      </c>
    </row>
    <row r="4" spans="1:6" x14ac:dyDescent="0.25">
      <c r="A4" s="145">
        <v>1</v>
      </c>
      <c r="B4" s="145">
        <v>50000</v>
      </c>
      <c r="C4" s="146" t="s">
        <v>179</v>
      </c>
      <c r="D4" s="140">
        <v>0</v>
      </c>
      <c r="E4" s="140">
        <v>160</v>
      </c>
      <c r="F4" s="151">
        <f>D4-E4</f>
        <v>-160</v>
      </c>
    </row>
    <row r="5" spans="1:6" x14ac:dyDescent="0.25">
      <c r="A5" s="146">
        <v>2</v>
      </c>
      <c r="B5" s="145">
        <v>50013</v>
      </c>
      <c r="C5" s="146" t="s">
        <v>180</v>
      </c>
      <c r="D5" s="141">
        <v>37.5</v>
      </c>
      <c r="E5" s="141">
        <v>149</v>
      </c>
      <c r="F5" s="149">
        <f t="shared" ref="F5:F11" si="0">D5-E5</f>
        <v>-111.5</v>
      </c>
    </row>
    <row r="6" spans="1:6" x14ac:dyDescent="0.25">
      <c r="A6" s="146">
        <v>3</v>
      </c>
      <c r="B6" s="145">
        <v>50014</v>
      </c>
      <c r="C6" s="146" t="s">
        <v>181</v>
      </c>
      <c r="D6" s="141">
        <v>50</v>
      </c>
      <c r="E6" s="141">
        <v>210</v>
      </c>
      <c r="F6" s="149">
        <f t="shared" si="0"/>
        <v>-160</v>
      </c>
    </row>
    <row r="7" spans="1:6" x14ac:dyDescent="0.25">
      <c r="A7" s="145">
        <v>4</v>
      </c>
      <c r="B7" s="145">
        <v>50015</v>
      </c>
      <c r="C7" s="146" t="s">
        <v>182</v>
      </c>
      <c r="D7" s="141">
        <v>6</v>
      </c>
      <c r="E7" s="141">
        <v>10</v>
      </c>
      <c r="F7" s="149">
        <f t="shared" si="0"/>
        <v>-4</v>
      </c>
    </row>
    <row r="8" spans="1:6" x14ac:dyDescent="0.25">
      <c r="A8" s="146">
        <v>5</v>
      </c>
      <c r="B8" s="145">
        <v>50016</v>
      </c>
      <c r="C8" s="146" t="s">
        <v>231</v>
      </c>
      <c r="D8" s="141">
        <v>1059</v>
      </c>
      <c r="E8" s="141">
        <v>2039</v>
      </c>
      <c r="F8" s="149">
        <f t="shared" si="0"/>
        <v>-980</v>
      </c>
    </row>
    <row r="9" spans="1:6" x14ac:dyDescent="0.25">
      <c r="A9" s="146">
        <v>6</v>
      </c>
      <c r="B9" s="145">
        <v>50017</v>
      </c>
      <c r="C9" s="146" t="s">
        <v>183</v>
      </c>
      <c r="D9" s="141">
        <v>13</v>
      </c>
      <c r="E9" s="141">
        <v>10</v>
      </c>
      <c r="F9" s="149">
        <f t="shared" si="0"/>
        <v>3</v>
      </c>
    </row>
    <row r="10" spans="1:6" x14ac:dyDescent="0.25">
      <c r="A10" s="145">
        <v>7</v>
      </c>
      <c r="B10" s="145">
        <v>50019</v>
      </c>
      <c r="C10" s="146" t="s">
        <v>184</v>
      </c>
      <c r="D10" s="141">
        <v>301</v>
      </c>
      <c r="E10" s="141">
        <v>147</v>
      </c>
      <c r="F10" s="149">
        <f t="shared" si="0"/>
        <v>154</v>
      </c>
    </row>
    <row r="11" spans="1:6" x14ac:dyDescent="0.25">
      <c r="A11" s="144" t="s">
        <v>185</v>
      </c>
      <c r="B11" s="143">
        <v>163</v>
      </c>
      <c r="C11" s="144" t="s">
        <v>186</v>
      </c>
      <c r="D11" s="142">
        <f>SUM(D4:D10)</f>
        <v>1466.5</v>
      </c>
      <c r="E11" s="142">
        <f>SUM(E4:E10)</f>
        <v>2725</v>
      </c>
      <c r="F11" s="150">
        <f t="shared" si="0"/>
        <v>-1258.5</v>
      </c>
    </row>
    <row r="12" spans="1:6" x14ac:dyDescent="0.25">
      <c r="A12" s="146">
        <v>8</v>
      </c>
      <c r="B12" s="145">
        <v>40110</v>
      </c>
      <c r="C12" s="146" t="s">
        <v>187</v>
      </c>
      <c r="D12" s="141">
        <v>50529.2</v>
      </c>
      <c r="E12" s="141">
        <v>44303.94</v>
      </c>
      <c r="F12" s="149">
        <f>D12-E12</f>
        <v>6225.2599999999948</v>
      </c>
    </row>
    <row r="13" spans="1:6" x14ac:dyDescent="0.25">
      <c r="A13" s="146">
        <v>10</v>
      </c>
      <c r="B13" s="145">
        <v>50001</v>
      </c>
      <c r="C13" s="146" t="s">
        <v>188</v>
      </c>
      <c r="D13" s="141">
        <v>11730</v>
      </c>
      <c r="E13" s="141">
        <v>10710</v>
      </c>
      <c r="F13" s="149">
        <f t="shared" ref="F13:F50" si="1">D13-E13</f>
        <v>1020</v>
      </c>
    </row>
    <row r="14" spans="1:6" s="125" customFormat="1" x14ac:dyDescent="0.25">
      <c r="A14" s="144" t="s">
        <v>189</v>
      </c>
      <c r="B14" s="143">
        <v>175</v>
      </c>
      <c r="C14" s="144" t="s">
        <v>190</v>
      </c>
      <c r="D14" s="142">
        <f>D12+D13</f>
        <v>62259.199999999997</v>
      </c>
      <c r="E14" s="142">
        <f>E12+E13</f>
        <v>55013.94</v>
      </c>
      <c r="F14" s="150">
        <f t="shared" si="1"/>
        <v>7245.2599999999948</v>
      </c>
    </row>
    <row r="15" spans="1:6" x14ac:dyDescent="0.25">
      <c r="A15" s="146">
        <v>11</v>
      </c>
      <c r="B15" s="145">
        <v>50019</v>
      </c>
      <c r="C15" s="146" t="s">
        <v>191</v>
      </c>
      <c r="D15" s="141">
        <v>1267.05</v>
      </c>
      <c r="E15" s="141">
        <v>1686.05</v>
      </c>
      <c r="F15" s="149">
        <f t="shared" si="1"/>
        <v>-419</v>
      </c>
    </row>
    <row r="16" spans="1:6" x14ac:dyDescent="0.25">
      <c r="A16" s="146">
        <v>12</v>
      </c>
      <c r="B16" s="145">
        <v>50029</v>
      </c>
      <c r="C16" s="146" t="s">
        <v>203</v>
      </c>
      <c r="D16" s="141">
        <v>665</v>
      </c>
      <c r="E16" s="141">
        <v>0</v>
      </c>
      <c r="F16" s="149">
        <f t="shared" si="1"/>
        <v>665</v>
      </c>
    </row>
    <row r="17" spans="1:6" ht="30" x14ac:dyDescent="0.25">
      <c r="A17" s="146">
        <v>13</v>
      </c>
      <c r="B17" s="145">
        <v>50208</v>
      </c>
      <c r="C17" s="145" t="s">
        <v>192</v>
      </c>
      <c r="D17" s="141"/>
      <c r="E17" s="141">
        <v>265</v>
      </c>
      <c r="F17" s="149">
        <f t="shared" si="1"/>
        <v>-265</v>
      </c>
    </row>
    <row r="18" spans="1:6" ht="30" x14ac:dyDescent="0.25">
      <c r="A18" s="146">
        <v>14</v>
      </c>
      <c r="B18" s="145">
        <v>50212</v>
      </c>
      <c r="C18" s="145" t="s">
        <v>193</v>
      </c>
      <c r="D18" s="141">
        <v>2279.6999999999998</v>
      </c>
      <c r="E18" s="141">
        <v>1769.7</v>
      </c>
      <c r="F18" s="149">
        <f t="shared" si="1"/>
        <v>509.99999999999977</v>
      </c>
    </row>
    <row r="19" spans="1:6" x14ac:dyDescent="0.25">
      <c r="A19" s="146">
        <v>15</v>
      </c>
      <c r="B19" s="145">
        <v>50405</v>
      </c>
      <c r="C19" s="146" t="s">
        <v>199</v>
      </c>
      <c r="D19" s="141">
        <v>1860</v>
      </c>
      <c r="E19" s="141">
        <v>0</v>
      </c>
      <c r="F19" s="149">
        <f t="shared" si="1"/>
        <v>1860</v>
      </c>
    </row>
    <row r="20" spans="1:6" x14ac:dyDescent="0.25">
      <c r="A20" s="146">
        <v>16</v>
      </c>
      <c r="B20" s="145">
        <v>50107</v>
      </c>
      <c r="C20" s="146" t="s">
        <v>194</v>
      </c>
      <c r="D20" s="141">
        <v>1574.9</v>
      </c>
      <c r="E20" s="141">
        <v>0</v>
      </c>
      <c r="F20" s="149">
        <f t="shared" si="1"/>
        <v>1574.9</v>
      </c>
    </row>
    <row r="21" spans="1:6" s="125" customFormat="1" x14ac:dyDescent="0.25">
      <c r="A21" s="144" t="s">
        <v>196</v>
      </c>
      <c r="B21" s="143">
        <v>180</v>
      </c>
      <c r="C21" s="144" t="s">
        <v>197</v>
      </c>
      <c r="D21" s="142">
        <f>SUM(D15:D20)</f>
        <v>7646.65</v>
      </c>
      <c r="E21" s="142">
        <f>SUM(E15:E20)</f>
        <v>3720.75</v>
      </c>
      <c r="F21" s="150">
        <f t="shared" si="1"/>
        <v>3925.8999999999996</v>
      </c>
    </row>
    <row r="22" spans="1:6" x14ac:dyDescent="0.25">
      <c r="A22" s="146">
        <v>17</v>
      </c>
      <c r="B22" s="145">
        <v>50012</v>
      </c>
      <c r="C22" s="146" t="s">
        <v>198</v>
      </c>
      <c r="D22" s="141">
        <v>0</v>
      </c>
      <c r="E22" s="141">
        <v>0</v>
      </c>
      <c r="F22" s="149">
        <f t="shared" si="1"/>
        <v>0</v>
      </c>
    </row>
    <row r="23" spans="1:6" x14ac:dyDescent="0.25">
      <c r="A23" s="146">
        <v>18</v>
      </c>
      <c r="B23" s="145">
        <v>50405</v>
      </c>
      <c r="C23" s="146" t="s">
        <v>199</v>
      </c>
      <c r="D23" s="141">
        <v>0</v>
      </c>
      <c r="E23" s="141">
        <v>0</v>
      </c>
      <c r="F23" s="149">
        <f t="shared" si="1"/>
        <v>0</v>
      </c>
    </row>
    <row r="24" spans="1:6" x14ac:dyDescent="0.25">
      <c r="A24" s="146">
        <v>19</v>
      </c>
      <c r="B24" s="145">
        <v>50107</v>
      </c>
      <c r="C24" s="146" t="s">
        <v>200</v>
      </c>
      <c r="D24" s="141">
        <v>0</v>
      </c>
      <c r="E24" s="141">
        <v>0</v>
      </c>
      <c r="F24" s="149">
        <f t="shared" si="1"/>
        <v>0</v>
      </c>
    </row>
    <row r="25" spans="1:6" s="125" customFormat="1" x14ac:dyDescent="0.25">
      <c r="A25" s="144" t="s">
        <v>201</v>
      </c>
      <c r="B25" s="143">
        <v>470</v>
      </c>
      <c r="C25" s="144" t="s">
        <v>202</v>
      </c>
      <c r="D25" s="142">
        <v>0</v>
      </c>
      <c r="E25" s="142">
        <f>SUM(E22:E24)</f>
        <v>0</v>
      </c>
      <c r="F25" s="150">
        <f t="shared" si="1"/>
        <v>0</v>
      </c>
    </row>
    <row r="26" spans="1:6" x14ac:dyDescent="0.25">
      <c r="A26" s="146">
        <v>20</v>
      </c>
      <c r="B26" s="145">
        <v>50029</v>
      </c>
      <c r="C26" s="146" t="s">
        <v>203</v>
      </c>
      <c r="D26" s="141">
        <v>73439.8</v>
      </c>
      <c r="E26" s="141">
        <v>74377.88</v>
      </c>
      <c r="F26" s="149">
        <f t="shared" si="1"/>
        <v>-938.08000000000175</v>
      </c>
    </row>
    <row r="27" spans="1:6" x14ac:dyDescent="0.25">
      <c r="A27" s="146">
        <v>21</v>
      </c>
      <c r="B27" s="145">
        <v>50104</v>
      </c>
      <c r="C27" s="146" t="s">
        <v>204</v>
      </c>
      <c r="D27" s="141"/>
      <c r="E27" s="141"/>
      <c r="F27" s="149">
        <f t="shared" si="1"/>
        <v>0</v>
      </c>
    </row>
    <row r="28" spans="1:6" x14ac:dyDescent="0.25">
      <c r="A28" s="146">
        <v>22</v>
      </c>
      <c r="B28" s="145">
        <v>50205</v>
      </c>
      <c r="C28" s="146" t="s">
        <v>205</v>
      </c>
      <c r="D28" s="141">
        <v>20</v>
      </c>
      <c r="E28" s="141">
        <v>10</v>
      </c>
      <c r="F28" s="149">
        <f t="shared" si="1"/>
        <v>10</v>
      </c>
    </row>
    <row r="29" spans="1:6" s="125" customFormat="1" x14ac:dyDescent="0.25">
      <c r="A29" s="144" t="s">
        <v>206</v>
      </c>
      <c r="B29" s="143">
        <v>480</v>
      </c>
      <c r="C29" s="144" t="s">
        <v>207</v>
      </c>
      <c r="D29" s="142">
        <f>SUM(D26:D28)</f>
        <v>73459.8</v>
      </c>
      <c r="E29" s="142">
        <f>SUM(E26:E28)</f>
        <v>74387.88</v>
      </c>
      <c r="F29" s="150">
        <f t="shared" si="1"/>
        <v>-928.08000000000175</v>
      </c>
    </row>
    <row r="30" spans="1:6" x14ac:dyDescent="0.25">
      <c r="A30" s="146">
        <v>23</v>
      </c>
      <c r="B30" s="145">
        <v>50009</v>
      </c>
      <c r="C30" s="146" t="s">
        <v>208</v>
      </c>
      <c r="D30" s="141">
        <v>112.07</v>
      </c>
      <c r="E30" s="141">
        <v>5887.75</v>
      </c>
      <c r="F30" s="149">
        <f t="shared" si="1"/>
        <v>-5775.68</v>
      </c>
    </row>
    <row r="31" spans="1:6" x14ac:dyDescent="0.25">
      <c r="A31" s="146">
        <v>25</v>
      </c>
      <c r="B31" s="145">
        <v>50011</v>
      </c>
      <c r="C31" s="146" t="s">
        <v>209</v>
      </c>
      <c r="D31" s="141">
        <v>1990</v>
      </c>
      <c r="E31" s="141">
        <v>2480</v>
      </c>
      <c r="F31" s="149">
        <f t="shared" si="1"/>
        <v>-490</v>
      </c>
    </row>
    <row r="32" spans="1:6" x14ac:dyDescent="0.25">
      <c r="A32" s="146">
        <v>27</v>
      </c>
      <c r="B32" s="145">
        <v>50026</v>
      </c>
      <c r="C32" s="146" t="s">
        <v>210</v>
      </c>
      <c r="D32" s="141">
        <v>635.36</v>
      </c>
      <c r="E32" s="141">
        <v>306.08999999999997</v>
      </c>
      <c r="F32" s="149">
        <f t="shared" si="1"/>
        <v>329.27000000000004</v>
      </c>
    </row>
    <row r="33" spans="1:9" x14ac:dyDescent="0.25">
      <c r="A33" s="146">
        <v>28</v>
      </c>
      <c r="B33" s="145">
        <v>50012</v>
      </c>
      <c r="C33" s="146" t="s">
        <v>232</v>
      </c>
      <c r="D33" s="141">
        <v>908571.71</v>
      </c>
      <c r="E33" s="141"/>
      <c r="F33" s="149">
        <f t="shared" si="1"/>
        <v>908571.71</v>
      </c>
    </row>
    <row r="34" spans="1:9" ht="18.75" customHeight="1" x14ac:dyDescent="0.25">
      <c r="A34" s="146">
        <v>29</v>
      </c>
      <c r="B34" s="145">
        <v>50405</v>
      </c>
      <c r="C34" s="146" t="s">
        <v>199</v>
      </c>
      <c r="D34" s="141">
        <v>927.36</v>
      </c>
      <c r="E34" s="141">
        <v>869.16</v>
      </c>
      <c r="F34" s="149">
        <f t="shared" si="1"/>
        <v>58.200000000000045</v>
      </c>
    </row>
    <row r="35" spans="1:9" x14ac:dyDescent="0.25">
      <c r="A35" s="146">
        <v>33</v>
      </c>
      <c r="B35" s="145">
        <v>50019</v>
      </c>
      <c r="C35" s="146" t="s">
        <v>184</v>
      </c>
      <c r="D35" s="141">
        <v>2150</v>
      </c>
      <c r="E35" s="141">
        <v>5129</v>
      </c>
      <c r="F35" s="149">
        <f t="shared" si="1"/>
        <v>-2979</v>
      </c>
    </row>
    <row r="36" spans="1:9" s="125" customFormat="1" x14ac:dyDescent="0.25">
      <c r="A36" s="144" t="s">
        <v>211</v>
      </c>
      <c r="B36" s="143">
        <v>660</v>
      </c>
      <c r="C36" s="144" t="s">
        <v>212</v>
      </c>
      <c r="D36" s="142">
        <f>SUM(D30:D35)</f>
        <v>914386.5</v>
      </c>
      <c r="E36" s="142">
        <f>SUM(E30:E35)</f>
        <v>14672</v>
      </c>
      <c r="F36" s="150">
        <f t="shared" si="1"/>
        <v>899714.5</v>
      </c>
    </row>
    <row r="37" spans="1:9" x14ac:dyDescent="0.25">
      <c r="A37" s="146">
        <v>35</v>
      </c>
      <c r="B37" s="145">
        <v>50409</v>
      </c>
      <c r="C37" s="146" t="s">
        <v>213</v>
      </c>
      <c r="D37" s="141">
        <v>8500</v>
      </c>
      <c r="E37" s="141">
        <v>7740</v>
      </c>
      <c r="F37" s="149">
        <f t="shared" si="1"/>
        <v>760</v>
      </c>
    </row>
    <row r="38" spans="1:9" s="125" customFormat="1" x14ac:dyDescent="0.25">
      <c r="A38" s="144" t="s">
        <v>214</v>
      </c>
      <c r="B38" s="143">
        <v>920</v>
      </c>
      <c r="C38" s="144" t="s">
        <v>215</v>
      </c>
      <c r="D38" s="142">
        <f>D37</f>
        <v>8500</v>
      </c>
      <c r="E38" s="142">
        <f>E37</f>
        <v>7740</v>
      </c>
      <c r="F38" s="150">
        <f t="shared" si="1"/>
        <v>760</v>
      </c>
    </row>
    <row r="39" spans="1:9" x14ac:dyDescent="0.25">
      <c r="A39" s="146">
        <v>36</v>
      </c>
      <c r="B39" s="145">
        <v>50019</v>
      </c>
      <c r="C39" s="146" t="s">
        <v>216</v>
      </c>
      <c r="D39" s="141">
        <v>147</v>
      </c>
      <c r="E39" s="141">
        <v>26</v>
      </c>
      <c r="F39" s="149">
        <f t="shared" si="1"/>
        <v>121</v>
      </c>
    </row>
    <row r="40" spans="1:9" x14ac:dyDescent="0.25">
      <c r="A40" s="146">
        <v>37</v>
      </c>
      <c r="B40" s="145">
        <v>50409</v>
      </c>
      <c r="C40" s="146" t="s">
        <v>217</v>
      </c>
      <c r="D40" s="141">
        <v>4018.95</v>
      </c>
      <c r="E40" s="141">
        <v>3936.15</v>
      </c>
      <c r="F40" s="149">
        <f t="shared" si="1"/>
        <v>82.799999999999727</v>
      </c>
    </row>
    <row r="41" spans="1:9" x14ac:dyDescent="0.25">
      <c r="A41" s="146">
        <v>38</v>
      </c>
      <c r="B41" s="145">
        <v>50024</v>
      </c>
      <c r="C41" s="146" t="s">
        <v>233</v>
      </c>
      <c r="D41" s="141">
        <v>1035</v>
      </c>
      <c r="E41" s="141"/>
      <c r="F41" s="149">
        <f t="shared" si="1"/>
        <v>1035</v>
      </c>
      <c r="I41" s="124"/>
    </row>
    <row r="42" spans="1:9" s="125" customFormat="1" x14ac:dyDescent="0.25">
      <c r="A42" s="144" t="s">
        <v>218</v>
      </c>
      <c r="B42" s="143">
        <v>730</v>
      </c>
      <c r="C42" s="144" t="s">
        <v>219</v>
      </c>
      <c r="D42" s="142">
        <f>SUM(D39:D41)</f>
        <v>5200.95</v>
      </c>
      <c r="E42" s="142">
        <f>SUM(E39:E41)</f>
        <v>3962.15</v>
      </c>
      <c r="F42" s="150">
        <f t="shared" si="1"/>
        <v>1238.7999999999997</v>
      </c>
    </row>
    <row r="43" spans="1:9" x14ac:dyDescent="0.25">
      <c r="A43" s="146">
        <v>39</v>
      </c>
      <c r="B43" s="145">
        <v>50405</v>
      </c>
      <c r="C43" s="146" t="s">
        <v>199</v>
      </c>
      <c r="D43" s="141">
        <v>165</v>
      </c>
      <c r="E43" s="141">
        <v>95</v>
      </c>
      <c r="F43" s="149">
        <f t="shared" si="1"/>
        <v>70</v>
      </c>
    </row>
    <row r="44" spans="1:9" s="125" customFormat="1" x14ac:dyDescent="0.25">
      <c r="A44" s="144" t="s">
        <v>220</v>
      </c>
      <c r="B44" s="143">
        <v>850</v>
      </c>
      <c r="C44" s="144" t="s">
        <v>221</v>
      </c>
      <c r="D44" s="142">
        <f>D43</f>
        <v>165</v>
      </c>
      <c r="E44" s="142">
        <f>E43</f>
        <v>95</v>
      </c>
      <c r="F44" s="150">
        <f t="shared" si="1"/>
        <v>70</v>
      </c>
    </row>
    <row r="45" spans="1:9" s="125" customFormat="1" x14ac:dyDescent="0.25">
      <c r="A45" s="144" t="s">
        <v>15</v>
      </c>
      <c r="B45" s="147"/>
      <c r="C45" s="144" t="s">
        <v>222</v>
      </c>
      <c r="D45" s="142">
        <f>D11+D14+D21+D25+D29+D36+D38+D42+D44</f>
        <v>1073084.5999999999</v>
      </c>
      <c r="E45" s="142">
        <f>E11+E14+E21+E25+E29+E36+E38+E42+E44</f>
        <v>162316.72</v>
      </c>
      <c r="F45" s="150">
        <f t="shared" si="1"/>
        <v>910767.87999999989</v>
      </c>
    </row>
    <row r="46" spans="1:9" x14ac:dyDescent="0.25">
      <c r="A46" s="146">
        <v>40</v>
      </c>
      <c r="B46" s="145">
        <v>50101</v>
      </c>
      <c r="C46" s="146" t="s">
        <v>223</v>
      </c>
      <c r="D46" s="141">
        <v>46460</v>
      </c>
      <c r="E46" s="141">
        <v>13360</v>
      </c>
      <c r="F46" s="149">
        <f t="shared" si="1"/>
        <v>33100</v>
      </c>
    </row>
    <row r="47" spans="1:9" x14ac:dyDescent="0.25">
      <c r="A47" s="146">
        <v>41</v>
      </c>
      <c r="B47" s="148"/>
      <c r="C47" s="146" t="s">
        <v>224</v>
      </c>
      <c r="D47" s="141">
        <v>198.75</v>
      </c>
      <c r="E47" s="141">
        <v>2122.56</v>
      </c>
      <c r="F47" s="149">
        <f t="shared" si="1"/>
        <v>-1923.81</v>
      </c>
    </row>
    <row r="48" spans="1:9" x14ac:dyDescent="0.25">
      <c r="A48" s="146">
        <v>42</v>
      </c>
      <c r="B48" s="145">
        <v>50102</v>
      </c>
      <c r="C48" s="146" t="s">
        <v>225</v>
      </c>
      <c r="D48" s="141"/>
      <c r="E48" s="141">
        <v>0</v>
      </c>
      <c r="F48" s="149">
        <f t="shared" si="1"/>
        <v>0</v>
      </c>
      <c r="H48" s="124"/>
    </row>
    <row r="49" spans="1:6" s="125" customFormat="1" x14ac:dyDescent="0.25">
      <c r="A49" s="144" t="s">
        <v>16</v>
      </c>
      <c r="B49" s="147"/>
      <c r="C49" s="144" t="s">
        <v>226</v>
      </c>
      <c r="D49" s="142">
        <f>SUM(D46:D48)</f>
        <v>46658.75</v>
      </c>
      <c r="E49" s="142">
        <f>SUM(E46:E48)</f>
        <v>15482.56</v>
      </c>
      <c r="F49" s="150">
        <f t="shared" si="1"/>
        <v>31176.190000000002</v>
      </c>
    </row>
    <row r="50" spans="1:6" s="125" customFormat="1" x14ac:dyDescent="0.25">
      <c r="A50" s="144"/>
      <c r="B50" s="147"/>
      <c r="C50" s="144" t="s">
        <v>227</v>
      </c>
      <c r="D50" s="142">
        <f>D45+D49</f>
        <v>1119743.3499999999</v>
      </c>
      <c r="E50" s="142">
        <f>E45+E49</f>
        <v>177799.28</v>
      </c>
      <c r="F50" s="150">
        <f t="shared" si="1"/>
        <v>941944.06999999983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K21" sqref="K21"/>
    </sheetView>
  </sheetViews>
  <sheetFormatPr defaultRowHeight="15" x14ac:dyDescent="0.25"/>
  <cols>
    <col min="1" max="1" width="31.42578125" customWidth="1"/>
    <col min="2" max="2" width="17.5703125" customWidth="1"/>
    <col min="3" max="3" width="12.5703125" customWidth="1"/>
    <col min="4" max="4" width="13.42578125" customWidth="1"/>
    <col min="5" max="5" width="12.140625" bestFit="1" customWidth="1"/>
    <col min="6" max="6" width="12.7109375" customWidth="1"/>
    <col min="7" max="7" width="13.85546875" bestFit="1" customWidth="1"/>
  </cols>
  <sheetData>
    <row r="1" spans="1:7" x14ac:dyDescent="0.25">
      <c r="B1" t="s">
        <v>234</v>
      </c>
    </row>
    <row r="3" spans="1:7" ht="60" x14ac:dyDescent="0.25">
      <c r="A3" s="132" t="s">
        <v>235</v>
      </c>
      <c r="B3" s="133" t="s">
        <v>254</v>
      </c>
      <c r="C3" s="133" t="s">
        <v>112</v>
      </c>
      <c r="D3" s="133" t="s">
        <v>141</v>
      </c>
      <c r="E3" s="133" t="s">
        <v>148</v>
      </c>
      <c r="F3" s="133" t="s">
        <v>236</v>
      </c>
      <c r="G3" s="133" t="s">
        <v>237</v>
      </c>
    </row>
    <row r="4" spans="1:7" x14ac:dyDescent="0.25">
      <c r="A4" s="134" t="s">
        <v>238</v>
      </c>
      <c r="B4" s="134">
        <f>B5+B19+B27+B29+B31</f>
        <v>1126876.7</v>
      </c>
      <c r="C4" s="134">
        <f t="shared" ref="C4:E4" si="0">C5+C19+C27+C29+C31</f>
        <v>305061.31</v>
      </c>
      <c r="D4" s="134">
        <f t="shared" si="0"/>
        <v>46486.86</v>
      </c>
      <c r="E4" s="134">
        <f t="shared" si="0"/>
        <v>106474.68</v>
      </c>
      <c r="F4" s="134">
        <f>F5+F19+F27+F29+F31</f>
        <v>114556.39</v>
      </c>
      <c r="G4" s="134">
        <f>G5+G19+G27+G29+G31</f>
        <v>1699455.94</v>
      </c>
    </row>
    <row r="5" spans="1:7" x14ac:dyDescent="0.25">
      <c r="A5" s="135" t="s">
        <v>239</v>
      </c>
      <c r="B5" s="135">
        <f>SUM(B6:B18)</f>
        <v>1126876.7</v>
      </c>
      <c r="C5" s="135">
        <f>SUM(C6:C18)</f>
        <v>278766.19</v>
      </c>
      <c r="D5" s="135">
        <f>SUM(D6:D18)</f>
        <v>46486.86</v>
      </c>
      <c r="E5" s="135">
        <f>SUM(E6:E18)</f>
        <v>0</v>
      </c>
      <c r="F5" s="135">
        <f>SUM(F6:F18)</f>
        <v>102970.44</v>
      </c>
      <c r="G5" s="135">
        <f>B5+C5+D5+E5+F5</f>
        <v>1555100.19</v>
      </c>
    </row>
    <row r="6" spans="1:7" x14ac:dyDescent="0.25">
      <c r="A6" s="132" t="s">
        <v>240</v>
      </c>
      <c r="B6" s="126">
        <v>58473.29</v>
      </c>
      <c r="C6" s="127">
        <v>35133.519999999997</v>
      </c>
      <c r="D6" s="126">
        <v>0</v>
      </c>
      <c r="E6" s="126">
        <v>0</v>
      </c>
      <c r="F6" s="126">
        <v>0</v>
      </c>
      <c r="G6" s="126">
        <f>B6+C6+D6+E6+F6</f>
        <v>93606.81</v>
      </c>
    </row>
    <row r="7" spans="1:7" x14ac:dyDescent="0.25">
      <c r="A7" s="132" t="s">
        <v>186</v>
      </c>
      <c r="B7" s="128">
        <v>53715.91</v>
      </c>
      <c r="C7" s="128">
        <v>52972.28</v>
      </c>
      <c r="D7" s="128">
        <v>23908.41</v>
      </c>
      <c r="E7" s="126">
        <v>0</v>
      </c>
      <c r="F7" s="129">
        <v>0</v>
      </c>
      <c r="G7" s="126">
        <f t="shared" ref="G7:G18" si="1">B7+C7+D7+E7+F7</f>
        <v>130596.6</v>
      </c>
    </row>
    <row r="8" spans="1:7" x14ac:dyDescent="0.25">
      <c r="A8" s="132" t="s">
        <v>241</v>
      </c>
      <c r="B8" s="127">
        <v>69491.09</v>
      </c>
      <c r="C8" s="128">
        <v>3139.4</v>
      </c>
      <c r="D8" s="126">
        <v>0</v>
      </c>
      <c r="E8" s="126">
        <v>0</v>
      </c>
      <c r="F8" s="126">
        <v>0</v>
      </c>
      <c r="G8" s="126">
        <f t="shared" si="1"/>
        <v>72630.489999999991</v>
      </c>
    </row>
    <row r="9" spans="1:7" x14ac:dyDescent="0.25">
      <c r="A9" s="132" t="s">
        <v>190</v>
      </c>
      <c r="B9" s="128">
        <v>29543.58</v>
      </c>
      <c r="C9" s="128">
        <v>3500</v>
      </c>
      <c r="D9" s="126">
        <v>0</v>
      </c>
      <c r="E9" s="126">
        <v>0</v>
      </c>
      <c r="F9" s="126">
        <v>0</v>
      </c>
      <c r="G9" s="126">
        <f t="shared" si="1"/>
        <v>33043.58</v>
      </c>
    </row>
    <row r="10" spans="1:7" x14ac:dyDescent="0.25">
      <c r="A10" s="132" t="s">
        <v>242</v>
      </c>
      <c r="B10" s="128">
        <v>46586.559999999998</v>
      </c>
      <c r="C10" s="128">
        <v>59829.91</v>
      </c>
      <c r="D10" s="128">
        <v>904.8</v>
      </c>
      <c r="E10" s="126">
        <v>0</v>
      </c>
      <c r="F10" s="128">
        <v>5000</v>
      </c>
      <c r="G10" s="126">
        <f t="shared" si="1"/>
        <v>112321.27</v>
      </c>
    </row>
    <row r="11" spans="1:7" x14ac:dyDescent="0.25">
      <c r="A11" s="132" t="s">
        <v>243</v>
      </c>
      <c r="B11" s="126">
        <v>0</v>
      </c>
      <c r="C11" s="126">
        <v>0</v>
      </c>
      <c r="D11" s="126">
        <v>0</v>
      </c>
      <c r="E11" s="126">
        <v>0</v>
      </c>
      <c r="F11" s="126">
        <v>0</v>
      </c>
      <c r="G11" s="126">
        <f t="shared" si="1"/>
        <v>0</v>
      </c>
    </row>
    <row r="12" spans="1:7" x14ac:dyDescent="0.25">
      <c r="A12" s="132" t="s">
        <v>244</v>
      </c>
      <c r="B12" s="127">
        <v>5996.4</v>
      </c>
      <c r="C12" s="127">
        <v>0</v>
      </c>
      <c r="D12" s="126">
        <v>0</v>
      </c>
      <c r="E12" s="126">
        <v>0</v>
      </c>
      <c r="F12" s="126">
        <v>0</v>
      </c>
      <c r="G12" s="126">
        <f t="shared" si="1"/>
        <v>5996.4</v>
      </c>
    </row>
    <row r="13" spans="1:7" x14ac:dyDescent="0.25">
      <c r="A13" s="132" t="s">
        <v>245</v>
      </c>
      <c r="B13" s="128">
        <v>14712.98</v>
      </c>
      <c r="C13" s="128">
        <v>3521.88</v>
      </c>
      <c r="D13" s="126">
        <v>0</v>
      </c>
      <c r="E13" s="126">
        <v>0</v>
      </c>
      <c r="F13" s="126">
        <v>0</v>
      </c>
      <c r="G13" s="126">
        <f t="shared" si="1"/>
        <v>18234.86</v>
      </c>
    </row>
    <row r="14" spans="1:7" x14ac:dyDescent="0.25">
      <c r="A14" s="132" t="s">
        <v>246</v>
      </c>
      <c r="B14" s="128">
        <v>37935.879999999997</v>
      </c>
      <c r="C14" s="128">
        <v>1584</v>
      </c>
      <c r="D14" s="126">
        <v>0</v>
      </c>
      <c r="E14" s="126">
        <v>0</v>
      </c>
      <c r="F14" s="128">
        <v>23577.45</v>
      </c>
      <c r="G14" s="126">
        <f t="shared" si="1"/>
        <v>63097.33</v>
      </c>
    </row>
    <row r="15" spans="1:7" x14ac:dyDescent="0.25">
      <c r="A15" s="132" t="s">
        <v>247</v>
      </c>
      <c r="B15" s="128">
        <v>166130.89000000001</v>
      </c>
      <c r="C15" s="128">
        <v>65818.14</v>
      </c>
      <c r="D15" s="128">
        <v>7788.25</v>
      </c>
      <c r="E15" s="126">
        <v>0</v>
      </c>
      <c r="F15" s="126">
        <v>0</v>
      </c>
      <c r="G15" s="126">
        <f t="shared" si="1"/>
        <v>239737.28000000003</v>
      </c>
    </row>
    <row r="16" spans="1:7" x14ac:dyDescent="0.25">
      <c r="A16" s="132" t="s">
        <v>248</v>
      </c>
      <c r="B16" s="128">
        <v>13327.16</v>
      </c>
      <c r="C16" s="128">
        <v>271.60000000000002</v>
      </c>
      <c r="D16" s="128">
        <v>347.05</v>
      </c>
      <c r="E16" s="126">
        <v>0</v>
      </c>
      <c r="F16" s="126">
        <v>0</v>
      </c>
      <c r="G16" s="126">
        <f t="shared" si="1"/>
        <v>13945.81</v>
      </c>
    </row>
    <row r="17" spans="1:7" x14ac:dyDescent="0.25">
      <c r="A17" s="132" t="s">
        <v>249</v>
      </c>
      <c r="B17" s="128">
        <v>16561.89</v>
      </c>
      <c r="C17" s="128">
        <v>2000</v>
      </c>
      <c r="D17" s="128">
        <v>5500</v>
      </c>
      <c r="E17" s="126">
        <v>0</v>
      </c>
      <c r="F17" s="126">
        <v>0</v>
      </c>
      <c r="G17" s="126">
        <f t="shared" si="1"/>
        <v>24061.89</v>
      </c>
    </row>
    <row r="18" spans="1:7" x14ac:dyDescent="0.25">
      <c r="A18" s="132" t="s">
        <v>253</v>
      </c>
      <c r="B18" s="128">
        <v>614401.06999999995</v>
      </c>
      <c r="C18" s="128">
        <v>50995.46</v>
      </c>
      <c r="D18" s="128">
        <v>8038.35</v>
      </c>
      <c r="E18" s="126">
        <v>0</v>
      </c>
      <c r="F18" s="128">
        <v>74392.990000000005</v>
      </c>
      <c r="G18" s="126">
        <f t="shared" si="1"/>
        <v>747827.86999999988</v>
      </c>
    </row>
    <row r="19" spans="1:7" x14ac:dyDescent="0.25">
      <c r="A19" s="135" t="s">
        <v>250</v>
      </c>
      <c r="B19" s="135">
        <v>0</v>
      </c>
      <c r="C19" s="135">
        <f>SUM(C20:C26)</f>
        <v>13296.800000000001</v>
      </c>
      <c r="D19" s="135">
        <v>0</v>
      </c>
      <c r="E19" s="135">
        <f>SUM(E20:E26)</f>
        <v>106474.68</v>
      </c>
      <c r="F19" s="135">
        <f>SUM(F20:F26)</f>
        <v>3610</v>
      </c>
      <c r="G19" s="135">
        <f>B19+C19+D19+E19+F19</f>
        <v>123381.48</v>
      </c>
    </row>
    <row r="20" spans="1:7" x14ac:dyDescent="0.25">
      <c r="A20" s="132" t="s">
        <v>240</v>
      </c>
      <c r="B20" s="126">
        <v>0</v>
      </c>
      <c r="C20" s="126">
        <v>0</v>
      </c>
      <c r="D20" s="126">
        <v>0</v>
      </c>
      <c r="E20" s="128">
        <v>24650</v>
      </c>
      <c r="F20" s="126">
        <v>0</v>
      </c>
      <c r="G20" s="126">
        <f>B20+C20+D20+E20+F20</f>
        <v>24650</v>
      </c>
    </row>
    <row r="21" spans="1:7" x14ac:dyDescent="0.25">
      <c r="A21" s="132" t="s">
        <v>242</v>
      </c>
      <c r="B21" s="126">
        <v>0</v>
      </c>
      <c r="C21" s="128">
        <v>10296.86</v>
      </c>
      <c r="D21" s="126">
        <v>0</v>
      </c>
      <c r="E21" s="128">
        <v>5000</v>
      </c>
      <c r="F21" s="126">
        <v>0</v>
      </c>
      <c r="G21" s="126">
        <f t="shared" ref="G21:G26" si="2">B21+C21+D21+E21+F21</f>
        <v>15296.86</v>
      </c>
    </row>
    <row r="22" spans="1:7" x14ac:dyDescent="0.25">
      <c r="A22" s="132" t="s">
        <v>245</v>
      </c>
      <c r="B22" s="126">
        <v>0</v>
      </c>
      <c r="C22" s="127">
        <v>0</v>
      </c>
      <c r="D22" s="126">
        <v>0</v>
      </c>
      <c r="E22" s="128">
        <v>14997.6</v>
      </c>
      <c r="F22" s="126">
        <v>0</v>
      </c>
      <c r="G22" s="126">
        <f t="shared" si="2"/>
        <v>14997.6</v>
      </c>
    </row>
    <row r="23" spans="1:7" x14ac:dyDescent="0.25">
      <c r="A23" s="132" t="s">
        <v>251</v>
      </c>
      <c r="B23" s="126">
        <v>0</v>
      </c>
      <c r="C23" s="126">
        <v>0</v>
      </c>
      <c r="D23" s="126">
        <v>0</v>
      </c>
      <c r="E23" s="128">
        <v>14927.08</v>
      </c>
      <c r="F23" s="126">
        <v>0</v>
      </c>
      <c r="G23" s="126">
        <f t="shared" si="2"/>
        <v>14927.08</v>
      </c>
    </row>
    <row r="24" spans="1:7" x14ac:dyDescent="0.25">
      <c r="A24" s="132" t="s">
        <v>247</v>
      </c>
      <c r="B24" s="126">
        <v>0</v>
      </c>
      <c r="C24" s="128">
        <v>2999.94</v>
      </c>
      <c r="D24" s="126">
        <v>0</v>
      </c>
      <c r="E24" s="126">
        <v>0</v>
      </c>
      <c r="F24" s="126">
        <v>0</v>
      </c>
      <c r="G24" s="126">
        <f t="shared" si="2"/>
        <v>2999.94</v>
      </c>
    </row>
    <row r="25" spans="1:7" x14ac:dyDescent="0.25">
      <c r="A25" s="132" t="s">
        <v>221</v>
      </c>
      <c r="B25" s="129">
        <v>0</v>
      </c>
      <c r="C25" s="126">
        <v>0</v>
      </c>
      <c r="D25" s="129">
        <v>0</v>
      </c>
      <c r="E25" s="130">
        <v>17000</v>
      </c>
      <c r="F25" s="126">
        <v>0</v>
      </c>
      <c r="G25" s="126">
        <f>B25+C25+D25+E25+F25</f>
        <v>17000</v>
      </c>
    </row>
    <row r="26" spans="1:7" x14ac:dyDescent="0.25">
      <c r="A26" s="132" t="s">
        <v>253</v>
      </c>
      <c r="B26" s="129">
        <v>0</v>
      </c>
      <c r="C26" s="127">
        <v>0</v>
      </c>
      <c r="D26" s="126">
        <v>0</v>
      </c>
      <c r="E26" s="128">
        <v>29900</v>
      </c>
      <c r="F26" s="126">
        <v>3610</v>
      </c>
      <c r="G26" s="126">
        <f t="shared" si="2"/>
        <v>33510</v>
      </c>
    </row>
    <row r="27" spans="1:7" s="139" customFormat="1" x14ac:dyDescent="0.25">
      <c r="A27" s="136" t="s">
        <v>252</v>
      </c>
      <c r="B27" s="138">
        <f t="shared" ref="B27:G27" si="3">SUM(B28:B28)</f>
        <v>0</v>
      </c>
      <c r="C27" s="138">
        <f t="shared" si="3"/>
        <v>250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250</v>
      </c>
    </row>
    <row r="28" spans="1:7" x14ac:dyDescent="0.25">
      <c r="A28" s="132" t="s">
        <v>190</v>
      </c>
      <c r="B28" s="129">
        <v>0</v>
      </c>
      <c r="C28" s="129">
        <v>250</v>
      </c>
      <c r="D28" s="129">
        <v>0</v>
      </c>
      <c r="E28" s="129">
        <v>0</v>
      </c>
      <c r="F28" s="126">
        <v>0</v>
      </c>
      <c r="G28" s="126">
        <f>B28+C28+D28+E28+F28</f>
        <v>250</v>
      </c>
    </row>
    <row r="29" spans="1:7" s="139" customFormat="1" x14ac:dyDescent="0.25">
      <c r="A29" s="135" t="s">
        <v>46</v>
      </c>
      <c r="B29" s="135">
        <v>0</v>
      </c>
      <c r="C29" s="135">
        <f>SUM(C30)</f>
        <v>12748.32</v>
      </c>
      <c r="D29" s="135">
        <f t="shared" ref="D29:G29" si="4">SUM(D30)</f>
        <v>0</v>
      </c>
      <c r="E29" s="135">
        <f t="shared" si="4"/>
        <v>0</v>
      </c>
      <c r="F29" s="135">
        <f t="shared" si="4"/>
        <v>0</v>
      </c>
      <c r="G29" s="135">
        <f t="shared" si="4"/>
        <v>12748.32</v>
      </c>
    </row>
    <row r="30" spans="1:7" x14ac:dyDescent="0.25">
      <c r="A30" s="132" t="s">
        <v>246</v>
      </c>
      <c r="B30" s="126" t="s">
        <v>195</v>
      </c>
      <c r="C30" s="128">
        <v>12748.32</v>
      </c>
      <c r="D30" s="126" t="s">
        <v>195</v>
      </c>
      <c r="E30" s="126" t="s">
        <v>195</v>
      </c>
      <c r="F30" s="126" t="s">
        <v>255</v>
      </c>
      <c r="G30" s="126">
        <f>SUM(B30:F30)</f>
        <v>12748.32</v>
      </c>
    </row>
    <row r="31" spans="1:7" s="139" customFormat="1" x14ac:dyDescent="0.25">
      <c r="A31" s="137" t="s">
        <v>47</v>
      </c>
      <c r="B31" s="137">
        <f>SUM(B32)</f>
        <v>0</v>
      </c>
      <c r="C31" s="137">
        <f t="shared" ref="C31:G31" si="5">SUM(C32)</f>
        <v>0</v>
      </c>
      <c r="D31" s="137">
        <f t="shared" si="5"/>
        <v>0</v>
      </c>
      <c r="E31" s="137">
        <f t="shared" si="5"/>
        <v>0</v>
      </c>
      <c r="F31" s="137">
        <f t="shared" si="5"/>
        <v>7975.95</v>
      </c>
      <c r="G31" s="137">
        <f t="shared" si="5"/>
        <v>7975.95</v>
      </c>
    </row>
    <row r="32" spans="1:7" x14ac:dyDescent="0.25">
      <c r="A32" s="132" t="s">
        <v>246</v>
      </c>
      <c r="B32" s="131"/>
      <c r="C32" s="131"/>
      <c r="D32" s="131"/>
      <c r="E32" s="131"/>
      <c r="F32" s="128">
        <v>7975.95</v>
      </c>
      <c r="G32" s="131">
        <f>SUM(B32:F32)</f>
        <v>7975.95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Shkresa</vt:lpstr>
      <vt:lpstr>Raport i kontr.buxh. SIMFK</vt:lpstr>
      <vt:lpstr>Ekzekutimi i buxhetit</vt:lpstr>
      <vt:lpstr>Ndarjet fillestare dhe finale</vt:lpstr>
      <vt:lpstr>Ekzekutim sipas burim.financ</vt:lpstr>
      <vt:lpstr>Shpenzimi sipas plan.kontabël</vt:lpstr>
      <vt:lpstr>Të hyrat Vetanake</vt:lpstr>
      <vt:lpstr>Ekzek. sipas burimit te financ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 Ballazhi</dc:creator>
  <cp:lastModifiedBy>Windows User</cp:lastModifiedBy>
  <cp:lastPrinted>2025-07-08T08:33:07Z</cp:lastPrinted>
  <dcterms:created xsi:type="dcterms:W3CDTF">2025-07-01T08:04:26Z</dcterms:created>
  <dcterms:modified xsi:type="dcterms:W3CDTF">2025-08-14T12:56:30Z</dcterms:modified>
</cp:coreProperties>
</file>