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23040" windowHeight="9072" tabRatio="707" activeTab="6"/>
  </bookViews>
  <sheets>
    <sheet name="Tab 4.1. Buxheti 2025" sheetId="10" r:id="rId1"/>
    <sheet name="Tab 4.2 Investimet Kapitale" sheetId="17" r:id="rId2"/>
    <sheet name="Tab 4.3 Plani afatmesem 2025-27" sheetId="13" r:id="rId3"/>
    <sheet name="Aneks 1" sheetId="11" r:id="rId4"/>
    <sheet name="Aneks 2" sheetId="12" r:id="rId5"/>
    <sheet name="Aneks 3" sheetId="14" r:id="rId6"/>
    <sheet name="Aneks 4" sheetId="15" r:id="rId7"/>
  </sheets>
  <definedNames>
    <definedName name="_xlnm._FilterDatabase" localSheetId="4" hidden="1">'Aneks 2'!$A$3:$I$22</definedName>
    <definedName name="_xlnm._FilterDatabase" localSheetId="5" hidden="1">'Aneks 3'!$B$4:$G$26</definedName>
    <definedName name="_xlnm._FilterDatabase" localSheetId="6" hidden="1">'Aneks 4'!$B$4:$F$25</definedName>
    <definedName name="_GoBack" localSheetId="2">'Tab 4.3 Plani afatmesem 2025-27'!$E$28</definedName>
  </definedNames>
  <calcPr calcId="162913"/>
</workbook>
</file>

<file path=xl/calcChain.xml><?xml version="1.0" encoding="utf-8"?>
<calcChain xmlns="http://schemas.openxmlformats.org/spreadsheetml/2006/main">
  <c r="E18" i="15" l="1"/>
  <c r="F18" i="15"/>
  <c r="D18" i="15"/>
  <c r="E17" i="15"/>
  <c r="F17" i="15"/>
  <c r="D17" i="15"/>
  <c r="E16" i="15"/>
  <c r="F16" i="15"/>
  <c r="D16" i="15"/>
  <c r="E14" i="15"/>
  <c r="F14" i="15"/>
  <c r="D14" i="15"/>
  <c r="E13" i="15"/>
  <c r="F13" i="15"/>
  <c r="D13" i="15"/>
  <c r="E11" i="15"/>
  <c r="F11" i="15"/>
  <c r="D11" i="15"/>
  <c r="E12" i="15"/>
  <c r="F12" i="15"/>
  <c r="D12" i="15"/>
  <c r="E10" i="15"/>
  <c r="F10" i="15"/>
  <c r="D10" i="15"/>
  <c r="E8" i="15"/>
  <c r="F8" i="15"/>
  <c r="D8" i="15"/>
  <c r="F7" i="15"/>
  <c r="E7" i="15"/>
  <c r="D7" i="15"/>
  <c r="D10" i="14"/>
  <c r="C13" i="12"/>
  <c r="C18" i="12"/>
  <c r="D18" i="12"/>
  <c r="E18" i="12"/>
  <c r="F18" i="12"/>
  <c r="G18" i="12"/>
  <c r="H18" i="12"/>
  <c r="I17" i="12"/>
  <c r="I4" i="12"/>
  <c r="I5" i="12"/>
  <c r="I6" i="12"/>
  <c r="I7" i="12"/>
  <c r="I8" i="12"/>
  <c r="I9" i="12"/>
  <c r="I10" i="12"/>
  <c r="I11" i="12"/>
  <c r="I12" i="12"/>
  <c r="D13" i="12"/>
  <c r="F13" i="12"/>
  <c r="G13" i="12"/>
  <c r="H13" i="12"/>
  <c r="I14" i="12"/>
  <c r="I15" i="12"/>
  <c r="I16" i="12"/>
  <c r="I19" i="12"/>
  <c r="I18" i="12" s="1"/>
  <c r="I20" i="12"/>
  <c r="I21" i="12"/>
  <c r="I22" i="12"/>
  <c r="I23" i="12"/>
  <c r="K19" i="11"/>
  <c r="J19" i="11"/>
  <c r="I13" i="11"/>
  <c r="J14" i="11"/>
  <c r="K14" i="11"/>
  <c r="H53" i="10"/>
  <c r="K58" i="10"/>
  <c r="L64" i="17"/>
  <c r="I64" i="17"/>
  <c r="F64" i="17"/>
  <c r="M64" i="17" s="1"/>
  <c r="L63" i="17"/>
  <c r="M63" i="17" s="1"/>
  <c r="I63" i="17"/>
  <c r="F63" i="17"/>
  <c r="K62" i="17"/>
  <c r="J62" i="17"/>
  <c r="L62" i="17" s="1"/>
  <c r="L61" i="17" s="1"/>
  <c r="H62" i="17"/>
  <c r="H61" i="17" s="1"/>
  <c r="G62" i="17"/>
  <c r="G61" i="17" s="1"/>
  <c r="F62" i="17"/>
  <c r="E62" i="17"/>
  <c r="E61" i="17" s="1"/>
  <c r="D62" i="17"/>
  <c r="D61" i="17" s="1"/>
  <c r="K61" i="17"/>
  <c r="J61" i="17"/>
  <c r="L60" i="17"/>
  <c r="M60" i="17" s="1"/>
  <c r="I60" i="17"/>
  <c r="F60" i="17"/>
  <c r="L59" i="17"/>
  <c r="I59" i="17"/>
  <c r="F59" i="17"/>
  <c r="L58" i="17"/>
  <c r="I58" i="17"/>
  <c r="M58" i="17" s="1"/>
  <c r="F58" i="17"/>
  <c r="L57" i="17"/>
  <c r="I57" i="17"/>
  <c r="F57" i="17"/>
  <c r="M57" i="17" s="1"/>
  <c r="K56" i="17"/>
  <c r="K55" i="17" s="1"/>
  <c r="J56" i="17"/>
  <c r="H56" i="17"/>
  <c r="G56" i="17"/>
  <c r="I56" i="17" s="1"/>
  <c r="I55" i="17" s="1"/>
  <c r="E56" i="17"/>
  <c r="D56" i="17"/>
  <c r="D55" i="17" s="1"/>
  <c r="J55" i="17"/>
  <c r="H55" i="17"/>
  <c r="G55" i="17"/>
  <c r="E55" i="17"/>
  <c r="M54" i="17"/>
  <c r="L54" i="17"/>
  <c r="I54" i="17"/>
  <c r="F54" i="17"/>
  <c r="K53" i="17"/>
  <c r="K52" i="17" s="1"/>
  <c r="J53" i="17"/>
  <c r="L53" i="17" s="1"/>
  <c r="L52" i="17" s="1"/>
  <c r="H53" i="17"/>
  <c r="G53" i="17"/>
  <c r="G52" i="17" s="1"/>
  <c r="I52" i="17" s="1"/>
  <c r="E53" i="17"/>
  <c r="E52" i="17" s="1"/>
  <c r="D53" i="17"/>
  <c r="D52" i="17" s="1"/>
  <c r="J52" i="17"/>
  <c r="H52" i="17"/>
  <c r="L51" i="17"/>
  <c r="I51" i="17"/>
  <c r="F51" i="17"/>
  <c r="M51" i="17" s="1"/>
  <c r="L50" i="17"/>
  <c r="I50" i="17"/>
  <c r="F50" i="17"/>
  <c r="M50" i="17" s="1"/>
  <c r="L49" i="17"/>
  <c r="I49" i="17"/>
  <c r="F49" i="17"/>
  <c r="M49" i="17" s="1"/>
  <c r="L48" i="17"/>
  <c r="I48" i="17"/>
  <c r="F48" i="17"/>
  <c r="M48" i="17" s="1"/>
  <c r="L47" i="17"/>
  <c r="I47" i="17"/>
  <c r="F47" i="17"/>
  <c r="M47" i="17" s="1"/>
  <c r="L46" i="17"/>
  <c r="I46" i="17"/>
  <c r="F46" i="17"/>
  <c r="M46" i="17" s="1"/>
  <c r="L45" i="17"/>
  <c r="I45" i="17"/>
  <c r="F45" i="17"/>
  <c r="M45" i="17" s="1"/>
  <c r="L44" i="17"/>
  <c r="I44" i="17"/>
  <c r="F44" i="17"/>
  <c r="M44" i="17" s="1"/>
  <c r="M43" i="17"/>
  <c r="L43" i="17"/>
  <c r="I43" i="17"/>
  <c r="F43" i="17"/>
  <c r="L42" i="17"/>
  <c r="I42" i="17"/>
  <c r="F42" i="17"/>
  <c r="M42" i="17" s="1"/>
  <c r="M41" i="17"/>
  <c r="L41" i="17"/>
  <c r="I41" i="17"/>
  <c r="F41" i="17"/>
  <c r="L40" i="17"/>
  <c r="I40" i="17"/>
  <c r="F40" i="17"/>
  <c r="M40" i="17" s="1"/>
  <c r="L39" i="17"/>
  <c r="M39" i="17" s="1"/>
  <c r="I39" i="17"/>
  <c r="F39" i="17"/>
  <c r="L38" i="17"/>
  <c r="I38" i="17"/>
  <c r="F38" i="17"/>
  <c r="M38" i="17" s="1"/>
  <c r="L37" i="17"/>
  <c r="M37" i="17" s="1"/>
  <c r="I37" i="17"/>
  <c r="F37" i="17"/>
  <c r="L36" i="17"/>
  <c r="I36" i="17"/>
  <c r="F36" i="17"/>
  <c r="M36" i="17" s="1"/>
  <c r="L35" i="17"/>
  <c r="I35" i="17"/>
  <c r="F35" i="17"/>
  <c r="L34" i="17"/>
  <c r="I34" i="17"/>
  <c r="F34" i="17"/>
  <c r="M34" i="17" s="1"/>
  <c r="L33" i="17"/>
  <c r="I33" i="17"/>
  <c r="M33" i="17" s="1"/>
  <c r="F33" i="17"/>
  <c r="L32" i="17"/>
  <c r="I32" i="17"/>
  <c r="F32" i="17"/>
  <c r="M32" i="17" s="1"/>
  <c r="L31" i="17"/>
  <c r="I31" i="17"/>
  <c r="M31" i="17" s="1"/>
  <c r="F31" i="17"/>
  <c r="L30" i="17"/>
  <c r="I30" i="17"/>
  <c r="F30" i="17"/>
  <c r="M30" i="17" s="1"/>
  <c r="L29" i="17"/>
  <c r="I29" i="17"/>
  <c r="F29" i="17"/>
  <c r="M29" i="17" s="1"/>
  <c r="L28" i="17"/>
  <c r="I28" i="17"/>
  <c r="F28" i="17"/>
  <c r="M28" i="17" s="1"/>
  <c r="L27" i="17"/>
  <c r="I27" i="17"/>
  <c r="F27" i="17"/>
  <c r="M27" i="17" s="1"/>
  <c r="L26" i="17"/>
  <c r="I26" i="17"/>
  <c r="F26" i="17"/>
  <c r="M26" i="17" s="1"/>
  <c r="L25" i="17"/>
  <c r="I25" i="17"/>
  <c r="F25" i="17"/>
  <c r="M25" i="17" s="1"/>
  <c r="M24" i="17"/>
  <c r="L24" i="17"/>
  <c r="I24" i="17"/>
  <c r="F24" i="17"/>
  <c r="L23" i="17"/>
  <c r="I23" i="17"/>
  <c r="F23" i="17"/>
  <c r="M23" i="17" s="1"/>
  <c r="K22" i="17"/>
  <c r="J22" i="17"/>
  <c r="L22" i="17" s="1"/>
  <c r="L21" i="17" s="1"/>
  <c r="H22" i="17"/>
  <c r="G22" i="17"/>
  <c r="I22" i="17" s="1"/>
  <c r="I21" i="17" s="1"/>
  <c r="E22" i="17"/>
  <c r="E21" i="17" s="1"/>
  <c r="D22" i="17"/>
  <c r="K21" i="17"/>
  <c r="J21" i="17"/>
  <c r="H21" i="17"/>
  <c r="G21" i="17"/>
  <c r="D21" i="17"/>
  <c r="L20" i="17"/>
  <c r="I20" i="17"/>
  <c r="F20" i="17"/>
  <c r="M20" i="17" s="1"/>
  <c r="M19" i="17"/>
  <c r="L19" i="17"/>
  <c r="I19" i="17"/>
  <c r="F19" i="17"/>
  <c r="L18" i="17"/>
  <c r="I18" i="17"/>
  <c r="F18" i="17"/>
  <c r="M18" i="17" s="1"/>
  <c r="K17" i="17"/>
  <c r="K16" i="17" s="1"/>
  <c r="J17" i="17"/>
  <c r="L17" i="17" s="1"/>
  <c r="L16" i="17" s="1"/>
  <c r="H17" i="17"/>
  <c r="H16" i="17" s="1"/>
  <c r="G17" i="17"/>
  <c r="G16" i="17" s="1"/>
  <c r="E17" i="17"/>
  <c r="D17" i="17"/>
  <c r="F17" i="17" s="1"/>
  <c r="F16" i="17" s="1"/>
  <c r="E16" i="17"/>
  <c r="D16" i="17"/>
  <c r="L15" i="17"/>
  <c r="I15" i="17"/>
  <c r="F15" i="17"/>
  <c r="M15" i="17" s="1"/>
  <c r="L14" i="17"/>
  <c r="I14" i="17"/>
  <c r="F14" i="17"/>
  <c r="M14" i="17" s="1"/>
  <c r="L13" i="17"/>
  <c r="I13" i="17"/>
  <c r="F13" i="17"/>
  <c r="M13" i="17" s="1"/>
  <c r="L12" i="17"/>
  <c r="I12" i="17"/>
  <c r="F12" i="17"/>
  <c r="M12" i="17" s="1"/>
  <c r="L11" i="17"/>
  <c r="I11" i="17"/>
  <c r="F11" i="17"/>
  <c r="M11" i="17" s="1"/>
  <c r="L10" i="17"/>
  <c r="I10" i="17"/>
  <c r="F10" i="17"/>
  <c r="M10" i="17" s="1"/>
  <c r="M9" i="17"/>
  <c r="L9" i="17"/>
  <c r="I9" i="17"/>
  <c r="F9" i="17"/>
  <c r="L8" i="17"/>
  <c r="I8" i="17"/>
  <c r="F8" i="17"/>
  <c r="M8" i="17" s="1"/>
  <c r="L7" i="17"/>
  <c r="L6" i="17" s="1"/>
  <c r="K7" i="17"/>
  <c r="J7" i="17"/>
  <c r="H7" i="17"/>
  <c r="G7" i="17"/>
  <c r="I7" i="17" s="1"/>
  <c r="I6" i="17" s="1"/>
  <c r="E7" i="17"/>
  <c r="E6" i="17" s="1"/>
  <c r="D7" i="17"/>
  <c r="D6" i="17" s="1"/>
  <c r="K6" i="17"/>
  <c r="J6" i="17"/>
  <c r="H6" i="17"/>
  <c r="F22" i="17" l="1"/>
  <c r="L56" i="17"/>
  <c r="L55" i="17" s="1"/>
  <c r="F7" i="17"/>
  <c r="F56" i="17"/>
  <c r="M59" i="17"/>
  <c r="F53" i="17"/>
  <c r="F52" i="17" s="1"/>
  <c r="K5" i="17"/>
  <c r="I17" i="17"/>
  <c r="M17" i="17" s="1"/>
  <c r="M16" i="17" s="1"/>
  <c r="M35" i="17"/>
  <c r="C23" i="12"/>
  <c r="I13" i="12"/>
  <c r="J24" i="11"/>
  <c r="M7" i="17"/>
  <c r="M6" i="17" s="1"/>
  <c r="D5" i="17"/>
  <c r="E5" i="17"/>
  <c r="H5" i="17"/>
  <c r="M52" i="17"/>
  <c r="M62" i="17"/>
  <c r="M61" i="17" s="1"/>
  <c r="G6" i="17"/>
  <c r="G5" i="17" s="1"/>
  <c r="F6" i="17"/>
  <c r="I53" i="17"/>
  <c r="M53" i="17" s="1"/>
  <c r="I62" i="17"/>
  <c r="I61" i="17" s="1"/>
  <c r="F61" i="17"/>
  <c r="J16" i="17"/>
  <c r="J5" i="17" s="1"/>
  <c r="L5" i="17" s="1"/>
  <c r="I16" i="17"/>
  <c r="K24" i="11"/>
  <c r="E19" i="11"/>
  <c r="F19" i="11"/>
  <c r="G19" i="11"/>
  <c r="H19" i="11"/>
  <c r="D19" i="11"/>
  <c r="C19" i="11"/>
  <c r="I18" i="11"/>
  <c r="E14" i="11"/>
  <c r="F14" i="11"/>
  <c r="G14" i="11"/>
  <c r="H14" i="11"/>
  <c r="D14" i="11"/>
  <c r="C14" i="11"/>
  <c r="I6" i="11"/>
  <c r="I7" i="11"/>
  <c r="I8" i="11"/>
  <c r="I9" i="11"/>
  <c r="I10" i="11"/>
  <c r="I11" i="11"/>
  <c r="I12" i="11"/>
  <c r="I15" i="11"/>
  <c r="I16" i="11"/>
  <c r="I17" i="11"/>
  <c r="I20" i="11"/>
  <c r="I21" i="11"/>
  <c r="I22" i="11"/>
  <c r="I23" i="11"/>
  <c r="I5" i="11"/>
  <c r="F5" i="17" l="1"/>
  <c r="M56" i="17"/>
  <c r="M55" i="17" s="1"/>
  <c r="F55" i="17"/>
  <c r="I19" i="11"/>
  <c r="I14" i="11"/>
  <c r="I24" i="11" s="1"/>
  <c r="F21" i="17"/>
  <c r="M22" i="17"/>
  <c r="M21" i="17" s="1"/>
  <c r="C24" i="11"/>
  <c r="I5" i="17"/>
  <c r="M5" i="17" s="1"/>
  <c r="D24" i="11"/>
  <c r="H24" i="11"/>
  <c r="G24" i="11"/>
  <c r="E24" i="11"/>
  <c r="F24" i="11"/>
  <c r="J131" i="10" l="1"/>
  <c r="G130" i="10"/>
  <c r="H130" i="10"/>
  <c r="I130" i="10"/>
  <c r="J130" i="10"/>
  <c r="G129" i="10"/>
  <c r="H129" i="10"/>
  <c r="I129" i="10"/>
  <c r="J129" i="10"/>
  <c r="G128" i="10"/>
  <c r="H128" i="10"/>
  <c r="I128" i="10"/>
  <c r="J128" i="10"/>
  <c r="F131" i="10"/>
  <c r="F130" i="10"/>
  <c r="F129" i="10"/>
  <c r="F128" i="10"/>
  <c r="F127" i="10" s="1"/>
  <c r="E128" i="10"/>
  <c r="E127" i="10" s="1"/>
  <c r="K135" i="10"/>
  <c r="K130" i="10" s="1"/>
  <c r="K134" i="10"/>
  <c r="K129" i="10" s="1"/>
  <c r="K133" i="10"/>
  <c r="K128" i="10" s="1"/>
  <c r="J132" i="10"/>
  <c r="I132" i="10"/>
  <c r="H132" i="10"/>
  <c r="G132" i="10"/>
  <c r="F132" i="10"/>
  <c r="E132" i="10"/>
  <c r="E138" i="10"/>
  <c r="E137" i="10" s="1"/>
  <c r="F138" i="10"/>
  <c r="G138" i="10"/>
  <c r="H138" i="10"/>
  <c r="I138" i="10"/>
  <c r="J138" i="10"/>
  <c r="F139" i="10"/>
  <c r="G139" i="10"/>
  <c r="H139" i="10"/>
  <c r="I139" i="10"/>
  <c r="J139" i="10"/>
  <c r="F140" i="10"/>
  <c r="G140" i="10"/>
  <c r="H140" i="10"/>
  <c r="I140" i="10"/>
  <c r="J140" i="10"/>
  <c r="K140" i="10"/>
  <c r="F141" i="10"/>
  <c r="G141" i="10"/>
  <c r="G131" i="10" s="1"/>
  <c r="H141" i="10"/>
  <c r="H131" i="10" s="1"/>
  <c r="I141" i="10"/>
  <c r="I131" i="10" s="1"/>
  <c r="J141" i="10"/>
  <c r="E112" i="10"/>
  <c r="G13" i="10"/>
  <c r="G127" i="10" l="1"/>
  <c r="H127" i="10"/>
  <c r="I127" i="10"/>
  <c r="J127" i="10"/>
  <c r="K132" i="10"/>
  <c r="F137" i="10"/>
  <c r="H137" i="10"/>
  <c r="K139" i="10"/>
  <c r="J137" i="10"/>
  <c r="I137" i="10"/>
  <c r="K138" i="10"/>
  <c r="G137" i="10"/>
  <c r="K141" i="10"/>
  <c r="K131" i="10" s="1"/>
  <c r="K127" i="10" s="1"/>
  <c r="K137" i="10" l="1"/>
  <c r="G63" i="10" l="1"/>
  <c r="H63" i="10"/>
  <c r="I63" i="10"/>
  <c r="J63" i="10"/>
  <c r="G64" i="10"/>
  <c r="H64" i="10"/>
  <c r="I64" i="10"/>
  <c r="J64" i="10"/>
  <c r="G65" i="10"/>
  <c r="H65" i="10"/>
  <c r="I65" i="10"/>
  <c r="J65" i="10"/>
  <c r="G66" i="10"/>
  <c r="H66" i="10"/>
  <c r="I66" i="10"/>
  <c r="J66" i="10"/>
  <c r="G67" i="10"/>
  <c r="G62" i="10" s="1"/>
  <c r="H67" i="10"/>
  <c r="H62" i="10" s="1"/>
  <c r="I67" i="10"/>
  <c r="I62" i="10" s="1"/>
  <c r="J67" i="10"/>
  <c r="J62" i="10" s="1"/>
  <c r="F67" i="10"/>
  <c r="F62" i="10" s="1"/>
  <c r="G57" i="10"/>
  <c r="G52" i="10" s="1"/>
  <c r="H57" i="10"/>
  <c r="H52" i="10" s="1"/>
  <c r="I57" i="10"/>
  <c r="I52" i="10" s="1"/>
  <c r="F57" i="10"/>
  <c r="F52" i="10" s="1"/>
  <c r="G43" i="10"/>
  <c r="H43" i="10"/>
  <c r="I43" i="10"/>
  <c r="J43" i="10"/>
  <c r="G44" i="10"/>
  <c r="H44" i="10"/>
  <c r="I44" i="10"/>
  <c r="J44" i="10"/>
  <c r="K44" i="10"/>
  <c r="G45" i="10"/>
  <c r="H45" i="10"/>
  <c r="I45" i="10"/>
  <c r="J45" i="10"/>
  <c r="K45" i="10"/>
  <c r="G46" i="10"/>
  <c r="H46" i="10"/>
  <c r="I46" i="10"/>
  <c r="J46" i="10"/>
  <c r="K46" i="10"/>
  <c r="G47" i="10"/>
  <c r="G42" i="10" s="1"/>
  <c r="H47" i="10"/>
  <c r="H42" i="10" s="1"/>
  <c r="I47" i="10"/>
  <c r="I42" i="10" s="1"/>
  <c r="J47" i="10"/>
  <c r="J42" i="10" s="1"/>
  <c r="F47" i="10"/>
  <c r="F42" i="10" s="1"/>
  <c r="K39" i="10"/>
  <c r="K40" i="10"/>
  <c r="K41" i="10"/>
  <c r="G33" i="10"/>
  <c r="H33" i="10"/>
  <c r="I33" i="10"/>
  <c r="J33" i="10"/>
  <c r="G34" i="10"/>
  <c r="H34" i="10"/>
  <c r="I34" i="10"/>
  <c r="J34" i="10"/>
  <c r="G35" i="10"/>
  <c r="H35" i="10"/>
  <c r="I35" i="10"/>
  <c r="J35" i="10"/>
  <c r="G36" i="10"/>
  <c r="H36" i="10"/>
  <c r="I36" i="10"/>
  <c r="J36" i="10"/>
  <c r="G37" i="10"/>
  <c r="G32" i="10" s="1"/>
  <c r="H37" i="10"/>
  <c r="H32" i="10" s="1"/>
  <c r="I37" i="10"/>
  <c r="I32" i="10" s="1"/>
  <c r="J37" i="10"/>
  <c r="J32" i="10" s="1"/>
  <c r="F37" i="10"/>
  <c r="F32" i="10" s="1"/>
  <c r="G23" i="10"/>
  <c r="H23" i="10"/>
  <c r="I23" i="10"/>
  <c r="J23" i="10"/>
  <c r="G24" i="10"/>
  <c r="H24" i="10"/>
  <c r="I24" i="10"/>
  <c r="J24" i="10"/>
  <c r="G25" i="10"/>
  <c r="H25" i="10"/>
  <c r="I25" i="10"/>
  <c r="J25" i="10"/>
  <c r="G26" i="10"/>
  <c r="H26" i="10"/>
  <c r="I26" i="10"/>
  <c r="J26" i="10"/>
  <c r="K26" i="10"/>
  <c r="G27" i="10"/>
  <c r="G22" i="10" s="1"/>
  <c r="H27" i="10"/>
  <c r="H22" i="10" s="1"/>
  <c r="I27" i="10"/>
  <c r="I22" i="10" s="1"/>
  <c r="J27" i="10"/>
  <c r="J22" i="10" s="1"/>
  <c r="F27" i="10"/>
  <c r="F22" i="10" s="1"/>
  <c r="H13" i="10"/>
  <c r="I13" i="10"/>
  <c r="J13" i="10"/>
  <c r="F13" i="10"/>
  <c r="G14" i="10"/>
  <c r="H14" i="10"/>
  <c r="I14" i="10"/>
  <c r="J14" i="10"/>
  <c r="F14" i="10"/>
  <c r="G15" i="10"/>
  <c r="H15" i="10"/>
  <c r="I15" i="10"/>
  <c r="J15" i="10"/>
  <c r="F15" i="10"/>
  <c r="G16" i="10"/>
  <c r="H16" i="10"/>
  <c r="I16" i="10"/>
  <c r="J16" i="10"/>
  <c r="F16" i="10"/>
  <c r="K19" i="10"/>
  <c r="K20" i="10"/>
  <c r="K15" i="10" s="1"/>
  <c r="K21" i="10"/>
  <c r="K16" i="10" s="1"/>
  <c r="G17" i="10"/>
  <c r="G12" i="10" s="1"/>
  <c r="H17" i="10"/>
  <c r="H12" i="10" s="1"/>
  <c r="I17" i="10"/>
  <c r="I12" i="10" s="1"/>
  <c r="J17" i="10"/>
  <c r="J12" i="10" s="1"/>
  <c r="F17" i="10"/>
  <c r="F12" i="10" s="1"/>
  <c r="K14" i="10" l="1"/>
  <c r="J57" i="10" l="1"/>
  <c r="J52" i="10" s="1"/>
  <c r="F22" i="15"/>
  <c r="E22" i="15"/>
  <c r="D22" i="15"/>
  <c r="F15" i="15"/>
  <c r="E15" i="15"/>
  <c r="D15" i="15"/>
  <c r="F9" i="15"/>
  <c r="E9" i="15"/>
  <c r="D9" i="15"/>
  <c r="G23" i="14"/>
  <c r="F23" i="14"/>
  <c r="E23" i="14"/>
  <c r="D23" i="14"/>
  <c r="G16" i="14"/>
  <c r="F16" i="14"/>
  <c r="E16" i="14"/>
  <c r="D16" i="14"/>
  <c r="G10" i="14"/>
  <c r="F10" i="14"/>
  <c r="E10" i="14"/>
  <c r="D6" i="14" l="1"/>
  <c r="E6" i="15"/>
  <c r="E5" i="15" s="1"/>
  <c r="D6" i="15"/>
  <c r="D5" i="15" s="1"/>
  <c r="F6" i="15"/>
  <c r="F5" i="15" s="1"/>
  <c r="G6" i="14" l="1"/>
  <c r="F6" i="14"/>
  <c r="J93" i="10" l="1"/>
  <c r="K160" i="10" l="1"/>
  <c r="K159" i="10"/>
  <c r="K158" i="10"/>
  <c r="J157" i="10"/>
  <c r="I157" i="10"/>
  <c r="H157" i="10"/>
  <c r="G157" i="10"/>
  <c r="F157" i="10"/>
  <c r="E157" i="10"/>
  <c r="K156" i="10"/>
  <c r="K155" i="10"/>
  <c r="K154" i="10"/>
  <c r="K153" i="10"/>
  <c r="J152" i="10"/>
  <c r="I152" i="10"/>
  <c r="H152" i="10"/>
  <c r="G152" i="10"/>
  <c r="F152" i="10"/>
  <c r="E152" i="10"/>
  <c r="K150" i="10"/>
  <c r="K149" i="10"/>
  <c r="K148" i="10"/>
  <c r="J147" i="10"/>
  <c r="I147" i="10"/>
  <c r="H147" i="10"/>
  <c r="G147" i="10"/>
  <c r="F147" i="10"/>
  <c r="E147" i="10"/>
  <c r="K145" i="10"/>
  <c r="K144" i="10"/>
  <c r="K143" i="10"/>
  <c r="J142" i="10"/>
  <c r="I142" i="10"/>
  <c r="H142" i="10"/>
  <c r="G142" i="10"/>
  <c r="F142" i="10"/>
  <c r="E142" i="10"/>
  <c r="K124" i="10"/>
  <c r="K119" i="10" s="1"/>
  <c r="K123" i="10"/>
  <c r="J122" i="10"/>
  <c r="I122" i="10"/>
  <c r="H122" i="10"/>
  <c r="G122" i="10"/>
  <c r="F122" i="10"/>
  <c r="E122" i="10"/>
  <c r="K121" i="10"/>
  <c r="J121" i="10"/>
  <c r="I121" i="10"/>
  <c r="H121" i="10"/>
  <c r="G121" i="10"/>
  <c r="F121" i="10"/>
  <c r="K120" i="10"/>
  <c r="J120" i="10"/>
  <c r="I120" i="10"/>
  <c r="H120" i="10"/>
  <c r="G120" i="10"/>
  <c r="F120" i="10"/>
  <c r="J119" i="10"/>
  <c r="I119" i="10"/>
  <c r="H119" i="10"/>
  <c r="G119" i="10"/>
  <c r="F119" i="10"/>
  <c r="J118" i="10"/>
  <c r="I118" i="10"/>
  <c r="H118" i="10"/>
  <c r="G118" i="10"/>
  <c r="F118" i="10"/>
  <c r="E118" i="10"/>
  <c r="E117" i="10" s="1"/>
  <c r="K116" i="10"/>
  <c r="K106" i="10" s="1"/>
  <c r="K115" i="10"/>
  <c r="K105" i="10" s="1"/>
  <c r="K114" i="10"/>
  <c r="K113" i="10"/>
  <c r="J112" i="10"/>
  <c r="I112" i="10"/>
  <c r="H112" i="10"/>
  <c r="G112" i="10"/>
  <c r="F112" i="10"/>
  <c r="K109" i="10"/>
  <c r="K104" i="10" s="1"/>
  <c r="K108" i="10"/>
  <c r="J107" i="10"/>
  <c r="I107" i="10"/>
  <c r="H107" i="10"/>
  <c r="G107" i="10"/>
  <c r="F107" i="10"/>
  <c r="E107" i="10"/>
  <c r="E102" i="10" s="1"/>
  <c r="J106" i="10"/>
  <c r="I106" i="10"/>
  <c r="H106" i="10"/>
  <c r="G106" i="10"/>
  <c r="F106" i="10"/>
  <c r="J105" i="10"/>
  <c r="I105" i="10"/>
  <c r="H105" i="10"/>
  <c r="G105" i="10"/>
  <c r="F105" i="10"/>
  <c r="J104" i="10"/>
  <c r="I104" i="10"/>
  <c r="H104" i="10"/>
  <c r="G104" i="10"/>
  <c r="F104" i="10"/>
  <c r="J103" i="10"/>
  <c r="H103" i="10"/>
  <c r="G103" i="10"/>
  <c r="F103" i="10"/>
  <c r="E103" i="10"/>
  <c r="K99" i="10"/>
  <c r="K98" i="10"/>
  <c r="J97" i="10"/>
  <c r="I97" i="10"/>
  <c r="H97" i="10"/>
  <c r="G97" i="10"/>
  <c r="F97" i="10"/>
  <c r="E97" i="10"/>
  <c r="K96" i="10"/>
  <c r="J96" i="10"/>
  <c r="I96" i="10"/>
  <c r="I92" i="10" s="1"/>
  <c r="H96" i="10"/>
  <c r="H92" i="10" s="1"/>
  <c r="G96" i="10"/>
  <c r="F96" i="10"/>
  <c r="K95" i="10"/>
  <c r="J95" i="10"/>
  <c r="I95" i="10"/>
  <c r="H95" i="10"/>
  <c r="G95" i="10"/>
  <c r="F95" i="10"/>
  <c r="J94" i="10"/>
  <c r="G94" i="10"/>
  <c r="F94" i="10"/>
  <c r="G93" i="10"/>
  <c r="F93" i="10"/>
  <c r="E93" i="10"/>
  <c r="E92" i="10" s="1"/>
  <c r="K89" i="10"/>
  <c r="K84" i="10" s="1"/>
  <c r="K88" i="10"/>
  <c r="J87" i="10"/>
  <c r="I87" i="10"/>
  <c r="H87" i="10"/>
  <c r="G87" i="10"/>
  <c r="F87" i="10"/>
  <c r="K86" i="10"/>
  <c r="J86" i="10"/>
  <c r="I86" i="10"/>
  <c r="H86" i="10"/>
  <c r="G86" i="10"/>
  <c r="F86" i="10"/>
  <c r="K85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K79" i="10"/>
  <c r="K78" i="10"/>
  <c r="J77" i="10"/>
  <c r="I77" i="10"/>
  <c r="H77" i="10"/>
  <c r="G77" i="10"/>
  <c r="F77" i="10"/>
  <c r="E77" i="10"/>
  <c r="E72" i="10" s="1"/>
  <c r="K76" i="10"/>
  <c r="J76" i="10"/>
  <c r="I76" i="10"/>
  <c r="H76" i="10"/>
  <c r="G76" i="10"/>
  <c r="F76" i="10"/>
  <c r="K75" i="10"/>
  <c r="J75" i="10"/>
  <c r="I75" i="10"/>
  <c r="H75" i="10"/>
  <c r="G75" i="10"/>
  <c r="F75" i="10"/>
  <c r="I74" i="10"/>
  <c r="F74" i="10"/>
  <c r="J73" i="10"/>
  <c r="I73" i="10"/>
  <c r="H73" i="10"/>
  <c r="G73" i="10"/>
  <c r="F73" i="10"/>
  <c r="E73" i="10"/>
  <c r="K68" i="10"/>
  <c r="K67" i="10" s="1"/>
  <c r="K62" i="10" s="1"/>
  <c r="E67" i="10"/>
  <c r="F66" i="10"/>
  <c r="K66" i="10" s="1"/>
  <c r="F65" i="10"/>
  <c r="K65" i="10" s="1"/>
  <c r="F64" i="10"/>
  <c r="K64" i="10" s="1"/>
  <c r="F63" i="10"/>
  <c r="K59" i="10"/>
  <c r="E57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I9" i="10" s="1"/>
  <c r="H54" i="10"/>
  <c r="G54" i="10"/>
  <c r="F54" i="10"/>
  <c r="J53" i="10"/>
  <c r="J8" i="10" s="1"/>
  <c r="G53" i="10"/>
  <c r="F53" i="10"/>
  <c r="K53" i="10" s="1"/>
  <c r="E53" i="10"/>
  <c r="E52" i="10" s="1"/>
  <c r="K48" i="10"/>
  <c r="E47" i="10"/>
  <c r="E42" i="10" s="1"/>
  <c r="F46" i="10"/>
  <c r="F45" i="10"/>
  <c r="F44" i="10"/>
  <c r="F43" i="10"/>
  <c r="E43" i="10"/>
  <c r="K38" i="10"/>
  <c r="K37" i="10" s="1"/>
  <c r="K32" i="10" s="1"/>
  <c r="E37" i="10"/>
  <c r="F36" i="10"/>
  <c r="K36" i="10" s="1"/>
  <c r="F35" i="10"/>
  <c r="K35" i="10" s="1"/>
  <c r="F34" i="10"/>
  <c r="K34" i="10" s="1"/>
  <c r="F33" i="10"/>
  <c r="E33" i="10"/>
  <c r="E32" i="10" s="1"/>
  <c r="K29" i="10"/>
  <c r="K24" i="10" s="1"/>
  <c r="K28" i="10"/>
  <c r="E27" i="10"/>
  <c r="F26" i="10"/>
  <c r="K25" i="10"/>
  <c r="F25" i="10"/>
  <c r="F24" i="10"/>
  <c r="F23" i="10"/>
  <c r="E23" i="10"/>
  <c r="E22" i="10" s="1"/>
  <c r="K18" i="10"/>
  <c r="E17" i="10"/>
  <c r="E13" i="10"/>
  <c r="E12" i="10" s="1"/>
  <c r="J9" i="10" l="1"/>
  <c r="J7" i="10" s="1"/>
  <c r="H8" i="10"/>
  <c r="G8" i="10"/>
  <c r="E7" i="10"/>
  <c r="F8" i="10"/>
  <c r="I10" i="10"/>
  <c r="J92" i="10"/>
  <c r="H10" i="10"/>
  <c r="I8" i="10"/>
  <c r="F10" i="10"/>
  <c r="J11" i="10"/>
  <c r="I102" i="10"/>
  <c r="F72" i="10"/>
  <c r="G10" i="10"/>
  <c r="I11" i="10"/>
  <c r="H102" i="10"/>
  <c r="H72" i="10"/>
  <c r="G11" i="10"/>
  <c r="F11" i="10"/>
  <c r="H11" i="10"/>
  <c r="J10" i="10"/>
  <c r="G9" i="10"/>
  <c r="K74" i="10"/>
  <c r="H82" i="10"/>
  <c r="G72" i="10"/>
  <c r="F92" i="10"/>
  <c r="G102" i="10"/>
  <c r="K122" i="10"/>
  <c r="K57" i="10"/>
  <c r="K52" i="10" s="1"/>
  <c r="F82" i="10"/>
  <c r="J82" i="10"/>
  <c r="F102" i="10"/>
  <c r="K54" i="10"/>
  <c r="K9" i="10" s="1"/>
  <c r="K13" i="10"/>
  <c r="K8" i="10" s="1"/>
  <c r="K17" i="10"/>
  <c r="K12" i="10" s="1"/>
  <c r="K55" i="10"/>
  <c r="K56" i="10"/>
  <c r="H117" i="10"/>
  <c r="K27" i="10"/>
  <c r="K22" i="10" s="1"/>
  <c r="K23" i="10"/>
  <c r="K63" i="10"/>
  <c r="K33" i="10"/>
  <c r="K43" i="10"/>
  <c r="K47" i="10"/>
  <c r="K42" i="10" s="1"/>
  <c r="F9" i="10"/>
  <c r="J72" i="10"/>
  <c r="G82" i="10"/>
  <c r="I82" i="10"/>
  <c r="J102" i="10"/>
  <c r="K107" i="10"/>
  <c r="F117" i="10"/>
  <c r="J117" i="10"/>
  <c r="K157" i="10"/>
  <c r="K152" i="10"/>
  <c r="G92" i="10"/>
  <c r="K93" i="10"/>
  <c r="K103" i="10"/>
  <c r="K102" i="10" s="1"/>
  <c r="K97" i="10"/>
  <c r="K112" i="10"/>
  <c r="K147" i="10"/>
  <c r="K77" i="10"/>
  <c r="H9" i="10"/>
  <c r="K73" i="10"/>
  <c r="I72" i="10"/>
  <c r="K83" i="10"/>
  <c r="K82" i="10" s="1"/>
  <c r="K87" i="10"/>
  <c r="K94" i="10"/>
  <c r="K118" i="10"/>
  <c r="K117" i="10" s="1"/>
  <c r="G117" i="10"/>
  <c r="I117" i="10"/>
  <c r="K142" i="10"/>
  <c r="K11" i="10" l="1"/>
  <c r="I7" i="10"/>
  <c r="G7" i="10"/>
  <c r="F7" i="10"/>
  <c r="K10" i="10"/>
  <c r="K7" i="10" s="1"/>
  <c r="K72" i="10"/>
  <c r="H7" i="10"/>
  <c r="K92" i="10"/>
  <c r="E6" i="14" l="1"/>
</calcChain>
</file>

<file path=xl/sharedStrings.xml><?xml version="1.0" encoding="utf-8"?>
<sst xmlns="http://schemas.openxmlformats.org/spreadsheetml/2006/main" count="467" uniqueCount="205">
  <si>
    <t>Nr</t>
  </si>
  <si>
    <t>SHPENZIMET KAPITALE TOTALE</t>
  </si>
  <si>
    <t>Mjete të lira për bashkëinvestime</t>
  </si>
  <si>
    <t>Shëndetësia dhe Mirëqenia Sociale</t>
  </si>
  <si>
    <t>Komuna  - Hani i Elezit  659</t>
  </si>
  <si>
    <t>Kodi progr.</t>
  </si>
  <si>
    <t>Kodi  nënp.</t>
  </si>
  <si>
    <t>Përshkrimi</t>
  </si>
  <si>
    <t>Stafi</t>
  </si>
  <si>
    <t>Mallrat dhe shërbimet</t>
  </si>
  <si>
    <t>Shpenzimet komunale</t>
  </si>
  <si>
    <t>Subvencionet dhe transferet</t>
  </si>
  <si>
    <t>Shpenzimet kapitale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</si>
  <si>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</si>
  <si>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</si>
  <si>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</si>
  <si>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</si>
  <si>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</si>
  <si>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</si>
  <si>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</si>
  <si>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</si>
  <si>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</si>
  <si>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</si>
  <si>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</si>
  <si>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SHPENZIMET TOTALE KOMUNALE</t>
  </si>
  <si>
    <t xml:space="preserve">Grantet Qeveritare </t>
  </si>
  <si>
    <t>Të hyrat vetanake</t>
  </si>
  <si>
    <t>Financimi i jashtëm</t>
  </si>
  <si>
    <t>Financimi nga huamarrja</t>
  </si>
  <si>
    <t>Zyra e Kryetarit</t>
  </si>
  <si>
    <t xml:space="preserve">Zyra e Kuvendit Komunal </t>
  </si>
  <si>
    <t>Administrata dhe personeli</t>
  </si>
  <si>
    <t>Administrata</t>
  </si>
  <si>
    <t>Buxhet dhe Financa</t>
  </si>
  <si>
    <t xml:space="preserve">Buxhetimi </t>
  </si>
  <si>
    <t>Shërbimet publike, mbrojtja civile, emergjenca</t>
  </si>
  <si>
    <t>Parandalimi dhe inspektimi i zjarreve</t>
  </si>
  <si>
    <t>Zyra komunale për komunitete</t>
  </si>
  <si>
    <t>Zyra komunale për komunitete dhe kthim</t>
  </si>
  <si>
    <t>Bujqësia, Pylltaria dhe Zhvillimi Rural</t>
  </si>
  <si>
    <t xml:space="preserve">Pylltaria dhe inspeksioni </t>
  </si>
  <si>
    <t>Zhvillimi Ekonomik</t>
  </si>
  <si>
    <t>Planifikimi Urban dhe Mjedisi</t>
  </si>
  <si>
    <t xml:space="preserve">Planifikimi urban dhe inspeksioni </t>
  </si>
  <si>
    <t xml:space="preserve">Shëndetësia dhe mirëqenia sociale </t>
  </si>
  <si>
    <t xml:space="preserve">Administrata </t>
  </si>
  <si>
    <t>Shërbimet e shëndetësisë primare</t>
  </si>
  <si>
    <t>Shërbimet Sociale dhe Rezidenciale</t>
  </si>
  <si>
    <t>Shërbimet sociale</t>
  </si>
  <si>
    <t xml:space="preserve">Arsimi dhe shkenca </t>
  </si>
  <si>
    <t>Arsimi fillor</t>
  </si>
  <si>
    <t>0111</t>
  </si>
  <si>
    <t>0112</t>
  </si>
  <si>
    <t>Kodi funks.</t>
  </si>
  <si>
    <t>0422</t>
  </si>
  <si>
    <t>0760</t>
  </si>
  <si>
    <t>0980</t>
  </si>
  <si>
    <t>0912</t>
  </si>
  <si>
    <t>0922</t>
  </si>
  <si>
    <t>k</t>
  </si>
  <si>
    <t>0133</t>
  </si>
  <si>
    <t>0320</t>
  </si>
  <si>
    <t>0620</t>
  </si>
  <si>
    <t>0721</t>
  </si>
  <si>
    <t>0911</t>
  </si>
  <si>
    <t>Nën-program</t>
  </si>
  <si>
    <t xml:space="preserve"> Mallrat dhe shërbimet </t>
  </si>
  <si>
    <t>Zyra e Kuvendit Komunal</t>
  </si>
  <si>
    <t>Administrata dhe Personeli</t>
  </si>
  <si>
    <t>Buxheti dhe Financat</t>
  </si>
  <si>
    <t>Shërbimet Publike dhe Emergjenca</t>
  </si>
  <si>
    <t>Zyra Komunale për Komunitete</t>
  </si>
  <si>
    <t>Administrata e shëndetësisë</t>
  </si>
  <si>
    <t>Arsimi dhe Shkenca</t>
  </si>
  <si>
    <t>Administrata e arsimit</t>
  </si>
  <si>
    <t>Arsimi parashkollor dhe çerdhet</t>
  </si>
  <si>
    <t>Arsimi i mesëm</t>
  </si>
  <si>
    <t xml:space="preserve">                    TOTALI</t>
  </si>
  <si>
    <t>Pagat dhe shtesat</t>
  </si>
  <si>
    <t>TË HYRAT KOMUNALE TOTALE</t>
  </si>
  <si>
    <t>TË HYRAT VETANAKE</t>
  </si>
  <si>
    <t>1.1.1</t>
  </si>
  <si>
    <t>Tatimi në pronë</t>
  </si>
  <si>
    <t>1.1.2</t>
  </si>
  <si>
    <t>Tatimi në tokë</t>
  </si>
  <si>
    <t>1.1.3</t>
  </si>
  <si>
    <t>Taksat komunale</t>
  </si>
  <si>
    <t>Licencat dhe lejet</t>
  </si>
  <si>
    <t>Certifikatat dhe dokumentet zyrtare</t>
  </si>
  <si>
    <t>Taksat e pajisjeve motorike</t>
  </si>
  <si>
    <t>Lejet për ndërtesa</t>
  </si>
  <si>
    <t>Taksat tjera komunale</t>
  </si>
  <si>
    <t>1.1.4</t>
  </si>
  <si>
    <t>Ngarkesat komunale</t>
  </si>
  <si>
    <t>Të hyrat nga qiraja</t>
  </si>
  <si>
    <t>Bashkë-pagesat për arsim</t>
  </si>
  <si>
    <t>Bashkë-pagesat për shëndetësi</t>
  </si>
  <si>
    <t>Ngarkesat rregullatore</t>
  </si>
  <si>
    <t>Ngarkesat tjera komunale</t>
  </si>
  <si>
    <t>1.1.5</t>
  </si>
  <si>
    <t>Të hyrat tjera</t>
  </si>
  <si>
    <t>TRANSFERET QEVERITARE</t>
  </si>
  <si>
    <t>1.2.1</t>
  </si>
  <si>
    <t>Granti i përgjithshëm</t>
  </si>
  <si>
    <t>1.2.2</t>
  </si>
  <si>
    <t>Granti për arsim</t>
  </si>
  <si>
    <t>1.2.3</t>
  </si>
  <si>
    <t>Granti për shëndetësi</t>
  </si>
  <si>
    <t>Kryetari i Komunës</t>
  </si>
  <si>
    <t>659-HANI I ELEZIT</t>
  </si>
  <si>
    <t>Lindita Ballazhi</t>
  </si>
  <si>
    <t>Mehmet Ballazhi</t>
  </si>
  <si>
    <t>Rregullimi i kanalizimeve në Han të Elezit në Rr. Isa Berisha dhe zonat rurale në fshatrat: Paldenicë, Seçishtë, Pustenik, Gorancë, Dermjak, Krivenik, Dimcë</t>
  </si>
  <si>
    <t>Ndërtimi i mureve mbrojtëse në Lagjen e Re dhe në fshatrat: Paldenicë, Dermjak, Pustenik,Seçishtë, Gorancë, Krivenik, Dimcë</t>
  </si>
  <si>
    <t>Ndërtimi i mbikalimeve në Rr. Martirët Bushi dhe Rr. Lepenci</t>
  </si>
  <si>
    <t>Shtrimi me kubëza betoni të rrugicave dhe trotuareve në Han të Elezit dhe fshatrat: Paldenicë, Seçishtë, Dimcë, Pustenik, Gorancë, Dermjak, Rezhancë, Krivenik</t>
  </si>
  <si>
    <t>Ndërtimi (Rihapja, zgjerimi) dhe asfaltimi i rrugëve në fshatrat: Paldenicë, Pustenik, Seçishtë, Gorancë, Dimcë, Krivenik</t>
  </si>
  <si>
    <t>Drejtore për Buxhet dhe Financa</t>
  </si>
  <si>
    <t>Taksat Komunale</t>
  </si>
  <si>
    <t>Ngarkesat Komunale</t>
  </si>
  <si>
    <t>Të hyrat tjera (gjobat)</t>
  </si>
  <si>
    <t>Granti për Arsim</t>
  </si>
  <si>
    <t>Granti për Shëndetësi</t>
  </si>
  <si>
    <t>Turizmi</t>
  </si>
  <si>
    <t>Kultura, Rinia dhe Sportet</t>
  </si>
  <si>
    <t>Shërbimet Kulturore</t>
  </si>
  <si>
    <t>Arsimi fillor, i mesëm, i ulët</t>
  </si>
  <si>
    <t>Arsimi i mesëm i lartë</t>
  </si>
  <si>
    <t xml:space="preserve">Përshkrimi </t>
  </si>
  <si>
    <t>Ndriçimi publik në fshatrat: Pustenik, Dimcë, Gorancë, Krivenik, Seçishtë, Rezhancë, Paldenicë, Dermjak</t>
  </si>
  <si>
    <t>Riparimi i rrugëve dhe trotuareve në Han të Elezit dhe në fshatrat: Paldenicë, Seçishtë, Dimcë, Rezhancë, Krivenik</t>
  </si>
  <si>
    <t>Ndërtimi (ngritja e deponisë) për mbetje të ngurta (inerte)</t>
  </si>
  <si>
    <t>Rregullimi i rezervuarit të ujit në fshatin Seçishtë</t>
  </si>
  <si>
    <t>Shtimi i kapaciteteve të ujit në Lagjen e Re dhe në Han të Elezit</t>
  </si>
  <si>
    <t>Planifikimi Urban dhe Inspeksioni</t>
  </si>
  <si>
    <t>Asfaltimi i rrugës transit në fshatin Gorancë</t>
  </si>
  <si>
    <t xml:space="preserve">Ndërtimi i parkut në fshatin Paldenicë </t>
  </si>
  <si>
    <t>Rregullimi i hapësirave publike (me kubëza betoni dhe gjelbërim) ne rr. Dëshmorët e Kombit, Isa Berisha në Han të Elezit dhe rr. Gafurr Loku fsh. Paldenicë</t>
  </si>
  <si>
    <t>Vendosja e ekranit për prezantimin e rezultateve të ndotjes së ajrit në rr. Nuri Bushi</t>
  </si>
  <si>
    <t>Zgjerimi i rrugës "Adem Jashari" 11 Qershori</t>
  </si>
  <si>
    <t>Asfaltimi i rrugës "Nehat Curri", lagja Curri - Dromjak</t>
  </si>
  <si>
    <t>Ndërtimi i rrugës Nënbreg në fshatin Seçishtë</t>
  </si>
  <si>
    <t xml:space="preserve"> Ndërtimi i objektit të SHFMU në Lagjen e Re </t>
  </si>
  <si>
    <t>Rregullimi i hapësirave turistike në Han të Elezit dhe në fshatrat: Pustenik, Krivenik, Seçishtë, Paldenicë, Gorancë</t>
  </si>
  <si>
    <t>Vlerësimi 2026</t>
  </si>
  <si>
    <t>Lejet per ndërtesa</t>
  </si>
  <si>
    <t>Zhvillimi Ekonomik dhe Turizmi</t>
  </si>
  <si>
    <t xml:space="preserve"> </t>
  </si>
  <si>
    <t>Total 2025</t>
  </si>
  <si>
    <t>Total 2026</t>
  </si>
  <si>
    <t>Tabela 4.1: Plani i ndarjeve buxhetore të shpenzimeve totale të komunës për vitin 2025</t>
  </si>
  <si>
    <t>Tab 4.2.Financimi i investimeve kapitale komunale 2025-2027</t>
  </si>
  <si>
    <t>Kodi</t>
  </si>
  <si>
    <t>10 - GQ</t>
  </si>
  <si>
    <t>21 - THV</t>
  </si>
  <si>
    <t>Total 2027</t>
  </si>
  <si>
    <t xml:space="preserve"> Shpenzime totale 2025-2027 </t>
  </si>
  <si>
    <t>Hani i Elezit - 659</t>
  </si>
  <si>
    <t>Shërbimet publike dhe emergjenca</t>
  </si>
  <si>
    <t>Ndërtimi i rrjetit elektrik nëntokësor në zonën urbane të Hanit të Elezit (Rr.Dëshmorët e Kombit, Rr.Xhemsedin Suma, Rr.Nuri Bushi, Rr.Imri Curri)</t>
  </si>
  <si>
    <t>Rregullimi i krojeve publike në Han të Elezit dhe në fshatrat: Dromjak, Seçishtë, Krivenik, Dimcë, Paldenicë, Pustenik dhe Rezhancë</t>
  </si>
  <si>
    <t>Rregullimi i ndriçimit te varrezat e dëshmorëve në fshatin Pustenik</t>
  </si>
  <si>
    <t>Rregullimi i shtigjeve për ecje përreth prrojit Dimcë-Dermjak</t>
  </si>
  <si>
    <t>Ndërtimi i ballkonit panoramik te shkronjat e UÇK-së</t>
  </si>
  <si>
    <t>Asfaltimi i rrugës Gorancë - Krivenik</t>
  </si>
  <si>
    <t>Ndërtimi dhe rregullimi i këndeve të lojërave në Han të Elezit dhe fshatrat Gorancë, Paldenicë, Seçishtë</t>
  </si>
  <si>
    <t>Ndërtimi i trotuareve për këmbësor në Han të Elezit në rr. Adem Jashari, Udha e Shkronjave, Driton Loku, Paldenicë</t>
  </si>
  <si>
    <t>Ndërtimi i aneksit për këmbësor në Urën e Seçishtës</t>
  </si>
  <si>
    <t>Asfaktimi i rrugës Ekzodi 99 - Hani i Elezit</t>
  </si>
  <si>
    <t>Rregullimi i varrezave të qytetit dhe fshatrat: Gorancë, Pustenik dhe Rezhancë</t>
  </si>
  <si>
    <t>Rregullimi i prrockave dhe kanalizimeve atmosferike në fshatrat: Paldenicë, Rezhancë dhe Seçishtë</t>
  </si>
  <si>
    <t>Renovimi i objektit të Komunës (çatia e objektit komunal dhe parkingu)</t>
  </si>
  <si>
    <t>Fabrika e ujit nga ujësjellësi i Dimcës, Shtëpia e Kulturës - Imri Curri, Oborri i Komunës, Stadiumi i Qytetit - Suad Brava - Shpronësim</t>
  </si>
  <si>
    <t>Vendosja e nxemjes me pompa termike në objektin e Komunës së Hanit të Elezit</t>
  </si>
  <si>
    <t>Ndërtimi i rrugës dytësore në fshatin Paldenicë afër Stacionit të Policisë</t>
  </si>
  <si>
    <t>Ndërtimi i rrugës në Seçishtë kah Vorbat</t>
  </si>
  <si>
    <t>Ndërtimi i rrugës Hani i Elezit - Dimcë</t>
  </si>
  <si>
    <t>Rregullimi i rrugës Fujza - Vërtomicë</t>
  </si>
  <si>
    <t>Rregullimi i rrugës prej te burimi deri në Lepenc</t>
  </si>
  <si>
    <t>Shtrimi me zhavor i rrugës prej burimit të fshatit Seçishtë deri te Lloka</t>
  </si>
  <si>
    <t>Rregullimi i infrastrukturës së QKMF-së në Han të Elezit dhe AMF-së në fshatin Gorancë</t>
  </si>
  <si>
    <t xml:space="preserve"> Rregullimi i infrastrukturës shkollore në SHML - Dardania, SHFMU - Ilaz Thaçi, SHFMU - Kështjella e Diturisë dhe SHMFU - Veli Ballazhi, Institucioni Parashkollor "Ardhmëria"</t>
  </si>
  <si>
    <t>Ndërtimi i çerdhes në Lagjen e Re</t>
  </si>
  <si>
    <t xml:space="preserve">Investime në Pajisje të IT-së në shkollat SHML "Dardania", SHFMU "Ilaz Thaçi", SHFMU "Veli Ballazhi" dhe SHFMU "Kështjella e Diturisë". </t>
  </si>
  <si>
    <t>Kulturë, Rini dhe Sport</t>
  </si>
  <si>
    <t>Rikonstruksionimi i stadiumit "Suad Brava"</t>
  </si>
  <si>
    <t xml:space="preserve">Renovimi i sallave sportive në shkollat: SHFMU "Ilaz Thaçi", SHFMU "Veli Ballazhi" dhe "Kështjella e Diturisë" </t>
  </si>
  <si>
    <t>Tab. 4.3. PLANI AFATMESËM I TË HYRAVE TOTALE TË BUXHETIT KOMUNAL 2025-2027</t>
  </si>
  <si>
    <t>`</t>
  </si>
  <si>
    <t>Planifikimi 2025</t>
  </si>
  <si>
    <t>Vlerësimi 2027</t>
  </si>
  <si>
    <t>A</t>
  </si>
  <si>
    <t>B</t>
  </si>
  <si>
    <t>C</t>
  </si>
  <si>
    <t>D</t>
  </si>
  <si>
    <t>E</t>
  </si>
  <si>
    <t>F</t>
  </si>
  <si>
    <t>-</t>
  </si>
  <si>
    <t>Viti 2024</t>
  </si>
  <si>
    <t>Plani i ndarjeve buxhetore të shpenzimeve totale për vitin 2025-2027</t>
  </si>
  <si>
    <t xml:space="preserve"> Total 2025</t>
  </si>
  <si>
    <t>Buxheti i Komunës Hani i Elezit për vitin 2025</t>
  </si>
  <si>
    <t>PLANI AFATMESËM I TË HYRAVE TOTALE TË BUXHETIT KOMUNAL 2025-2027</t>
  </si>
  <si>
    <t>Buxheti 2024</t>
  </si>
  <si>
    <t>Plani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</si>
</sst>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548DD4"/>
      <name val="Times New Roman"/>
      <family val="1"/>
    </font>
    <font>
      <sz val="12"/>
      <color theme="1"/>
      <name val="Times New Roman"/>
      <family val="1"/>
    </font>
    <font>
      <b/>
      <sz val="12"/>
      <color rgb="FF548DD4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rgb="FF365F91"/>
      <name val="Times New Roman"/>
      <family val="1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1" fillId="22" borderId="0" applyNumberFormat="0" applyBorder="0" applyAlignment="0" applyProtection="0"/>
  </cellStyleXfs>
  <cellXfs count="205">
    <xf numFmtId="0" fontId="0" fillId="0" borderId="0" xfId="0"/>
    <xf numFmtId="0" fontId="3" fillId="0" borderId="0" xfId="0" applyFont="1"/>
    <xf numFmtId="43" fontId="3" fillId="0" borderId="0" xfId="0" applyNumberFormat="1" applyFont="1"/>
    <xf numFmtId="0" fontId="10" fillId="0" borderId="0" xfId="7" applyFont="1"/>
    <xf numFmtId="0" fontId="9" fillId="0" borderId="0" xfId="7" applyFont="1"/>
    <xf numFmtId="0" fontId="11" fillId="4" borderId="1" xfId="7" applyFont="1" applyFill="1" applyBorder="1" applyAlignment="1">
      <alignment horizontal="center" vertical="center" wrapText="1"/>
    </xf>
    <xf numFmtId="0" fontId="12" fillId="5" borderId="1" xfId="7" applyFont="1" applyFill="1" applyBorder="1" applyAlignment="1" applyProtection="1">
      <alignment horizontal="center" vertical="center"/>
      <protection locked="0"/>
    </xf>
    <xf numFmtId="0" fontId="12" fillId="4" borderId="1" xfId="7" applyFont="1" applyFill="1" applyBorder="1" applyAlignment="1">
      <alignment horizontal="center" vertical="center" wrapText="1"/>
    </xf>
    <xf numFmtId="164" fontId="12" fillId="4" borderId="1" xfId="6" applyNumberFormat="1" applyFont="1" applyFill="1" applyBorder="1" applyAlignment="1">
      <alignment horizontal="center" vertical="center" wrapText="1"/>
    </xf>
    <xf numFmtId="0" fontId="13" fillId="0" borderId="1" xfId="7" applyFont="1" applyBorder="1" applyAlignment="1">
      <alignment horizontal="center"/>
    </xf>
    <xf numFmtId="164" fontId="13" fillId="0" borderId="1" xfId="6" applyNumberFormat="1" applyFont="1" applyBorder="1" applyAlignment="1">
      <alignment horizontal="center"/>
    </xf>
    <xf numFmtId="0" fontId="14" fillId="4" borderId="1" xfId="7" applyFont="1" applyFill="1" applyBorder="1"/>
    <xf numFmtId="164" fontId="14" fillId="4" borderId="1" xfId="7" applyNumberFormat="1" applyFont="1" applyFill="1" applyBorder="1"/>
    <xf numFmtId="164" fontId="14" fillId="4" borderId="1" xfId="1" applyNumberFormat="1" applyFont="1" applyFill="1" applyBorder="1"/>
    <xf numFmtId="43" fontId="0" fillId="0" borderId="0" xfId="1" applyFont="1"/>
    <xf numFmtId="0" fontId="10" fillId="0" borderId="1" xfId="7" applyFont="1" applyBorder="1"/>
    <xf numFmtId="0" fontId="10" fillId="0" borderId="1" xfId="7" applyFont="1" applyBorder="1" applyAlignment="1">
      <alignment horizontal="center"/>
    </xf>
    <xf numFmtId="0" fontId="15" fillId="0" borderId="1" xfId="7" applyFont="1" applyBorder="1" applyAlignment="1" applyProtection="1">
      <alignment horizontal="left" indent="1"/>
      <protection locked="0"/>
    </xf>
    <xf numFmtId="164" fontId="10" fillId="0" borderId="1" xfId="6" applyNumberFormat="1" applyFont="1" applyBorder="1"/>
    <xf numFmtId="164" fontId="0" fillId="0" borderId="0" xfId="0" applyNumberFormat="1"/>
    <xf numFmtId="0" fontId="16" fillId="6" borderId="1" xfId="7" applyFont="1" applyFill="1" applyBorder="1" applyAlignment="1">
      <alignment vertical="center" wrapText="1"/>
    </xf>
    <xf numFmtId="0" fontId="12" fillId="6" borderId="1" xfId="7" applyFont="1" applyFill="1" applyBorder="1" applyAlignment="1">
      <alignment horizontal="center"/>
    </xf>
    <xf numFmtId="164" fontId="12" fillId="6" borderId="1" xfId="6" applyNumberFormat="1" applyFont="1" applyFill="1" applyBorder="1"/>
    <xf numFmtId="164" fontId="12" fillId="7" borderId="1" xfId="6" applyNumberFormat="1" applyFont="1" applyFill="1" applyBorder="1"/>
    <xf numFmtId="0" fontId="12" fillId="8" borderId="1" xfId="7" applyFont="1" applyFill="1" applyBorder="1"/>
    <xf numFmtId="0" fontId="12" fillId="8" borderId="1" xfId="7" applyFont="1" applyFill="1" applyBorder="1" applyAlignment="1">
      <alignment horizontal="center"/>
    </xf>
    <xf numFmtId="0" fontId="12" fillId="8" borderId="1" xfId="7" applyFont="1" applyFill="1" applyBorder="1" applyAlignment="1" applyProtection="1">
      <alignment horizontal="left"/>
      <protection locked="0"/>
    </xf>
    <xf numFmtId="164" fontId="12" fillId="8" borderId="1" xfId="6" applyNumberFormat="1" applyFont="1" applyFill="1" applyBorder="1"/>
    <xf numFmtId="164" fontId="10" fillId="7" borderId="1" xfId="6" applyNumberFormat="1" applyFont="1" applyFill="1" applyBorder="1"/>
    <xf numFmtId="0" fontId="10" fillId="0" borderId="1" xfId="7" applyFont="1" applyBorder="1" applyAlignment="1">
      <alignment horizontal="left" vertical="center"/>
    </xf>
    <xf numFmtId="0" fontId="12" fillId="6" borderId="1" xfId="7" applyFont="1" applyFill="1" applyBorder="1"/>
    <xf numFmtId="164" fontId="10" fillId="3" borderId="1" xfId="6" applyNumberFormat="1" applyFont="1" applyFill="1" applyBorder="1"/>
    <xf numFmtId="0" fontId="16" fillId="6" borderId="1" xfId="7" applyFont="1" applyFill="1" applyBorder="1"/>
    <xf numFmtId="164" fontId="17" fillId="0" borderId="1" xfId="6" applyNumberFormat="1" applyFont="1" applyBorder="1"/>
    <xf numFmtId="0" fontId="16" fillId="8" borderId="1" xfId="7" applyFont="1" applyFill="1" applyBorder="1" applyAlignment="1">
      <alignment horizontal="center" vertical="center" wrapText="1"/>
    </xf>
    <xf numFmtId="0" fontId="16" fillId="8" borderId="1" xfId="7" applyFont="1" applyFill="1" applyBorder="1"/>
    <xf numFmtId="164" fontId="12" fillId="6" borderId="1" xfId="1" applyNumberFormat="1" applyFont="1" applyFill="1" applyBorder="1" applyAlignment="1">
      <alignment horizontal="center"/>
    </xf>
    <xf numFmtId="164" fontId="10" fillId="0" borderId="1" xfId="1" applyNumberFormat="1" applyFont="1" applyBorder="1"/>
    <xf numFmtId="43" fontId="10" fillId="0" borderId="1" xfId="1" applyFont="1" applyBorder="1" applyAlignment="1">
      <alignment horizontal="center"/>
    </xf>
    <xf numFmtId="0" fontId="16" fillId="6" borderId="1" xfId="7" applyFont="1" applyFill="1" applyBorder="1" applyAlignment="1">
      <alignment horizontal="right"/>
    </xf>
    <xf numFmtId="43" fontId="0" fillId="0" borderId="0" xfId="0" applyNumberFormat="1"/>
    <xf numFmtId="43" fontId="7" fillId="0" borderId="0" xfId="1" applyFont="1"/>
    <xf numFmtId="0" fontId="19" fillId="0" borderId="0" xfId="0" applyFont="1"/>
    <xf numFmtId="0" fontId="20" fillId="0" borderId="0" xfId="0" applyFont="1"/>
    <xf numFmtId="43" fontId="21" fillId="0" borderId="0" xfId="1" applyFont="1" applyBorder="1" applyAlignment="1"/>
    <xf numFmtId="43" fontId="21" fillId="0" borderId="0" xfId="0" applyNumberFormat="1" applyFont="1"/>
    <xf numFmtId="0" fontId="22" fillId="0" borderId="0" xfId="0" applyFont="1"/>
    <xf numFmtId="164" fontId="3" fillId="0" borderId="0" xfId="0" applyNumberFormat="1" applyFont="1"/>
    <xf numFmtId="0" fontId="14" fillId="0" borderId="0" xfId="7" applyFont="1" applyProtection="1">
      <protection locked="0"/>
    </xf>
    <xf numFmtId="0" fontId="23" fillId="0" borderId="0" xfId="0" applyFont="1"/>
    <xf numFmtId="164" fontId="0" fillId="0" borderId="0" xfId="1" applyNumberFormat="1" applyFont="1"/>
    <xf numFmtId="164" fontId="10" fillId="0" borderId="1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 vertical="center"/>
    </xf>
    <xf numFmtId="0" fontId="12" fillId="8" borderId="1" xfId="7" quotePrefix="1" applyFont="1" applyFill="1" applyBorder="1" applyAlignment="1">
      <alignment horizontal="center"/>
    </xf>
    <xf numFmtId="0" fontId="16" fillId="8" borderId="1" xfId="7" quotePrefix="1" applyFont="1" applyFill="1" applyBorder="1" applyAlignment="1">
      <alignment horizontal="center" vertical="center" wrapText="1"/>
    </xf>
    <xf numFmtId="0" fontId="12" fillId="4" borderId="1" xfId="7" applyFont="1" applyFill="1" applyBorder="1" applyAlignment="1" applyProtection="1">
      <alignment horizontal="left"/>
      <protection locked="0"/>
    </xf>
    <xf numFmtId="164" fontId="3" fillId="0" borderId="0" xfId="1" applyNumberFormat="1" applyFont="1"/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4" fillId="3" borderId="1" xfId="0" applyFont="1" applyFill="1" applyBorder="1" applyAlignment="1">
      <alignment vertical="top" wrapText="1"/>
    </xf>
    <xf numFmtId="0" fontId="24" fillId="3" borderId="1" xfId="0" applyFont="1" applyFill="1" applyBorder="1" applyAlignment="1">
      <alignment vertical="top"/>
    </xf>
    <xf numFmtId="0" fontId="25" fillId="0" borderId="0" xfId="0" applyFont="1"/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vertical="top"/>
    </xf>
    <xf numFmtId="0" fontId="5" fillId="0" borderId="0" xfId="0" applyFont="1"/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26" fillId="10" borderId="5" xfId="0" applyFont="1" applyFill="1" applyBorder="1" applyAlignment="1">
      <alignment wrapText="1"/>
    </xf>
    <xf numFmtId="0" fontId="26" fillId="10" borderId="6" xfId="0" applyFont="1" applyFill="1" applyBorder="1" applyAlignment="1">
      <alignment wrapText="1"/>
    </xf>
    <xf numFmtId="0" fontId="26" fillId="10" borderId="6" xfId="0" applyFont="1" applyFill="1" applyBorder="1" applyAlignment="1">
      <alignment horizontal="center" vertical="top" wrapText="1"/>
    </xf>
    <xf numFmtId="0" fontId="26" fillId="11" borderId="8" xfId="0" applyFont="1" applyFill="1" applyBorder="1" applyAlignment="1">
      <alignment wrapText="1"/>
    </xf>
    <xf numFmtId="0" fontId="26" fillId="13" borderId="8" xfId="0" applyFont="1" applyFill="1" applyBorder="1" applyAlignment="1">
      <alignment wrapText="1"/>
    </xf>
    <xf numFmtId="0" fontId="26" fillId="14" borderId="8" xfId="0" applyFont="1" applyFill="1" applyBorder="1" applyAlignment="1">
      <alignment wrapText="1"/>
    </xf>
    <xf numFmtId="0" fontId="26" fillId="15" borderId="8" xfId="0" applyFont="1" applyFill="1" applyBorder="1" applyAlignment="1">
      <alignment wrapText="1"/>
    </xf>
    <xf numFmtId="0" fontId="26" fillId="2" borderId="8" xfId="0" applyFont="1" applyFill="1" applyBorder="1" applyAlignment="1">
      <alignment wrapText="1"/>
    </xf>
    <xf numFmtId="0" fontId="26" fillId="16" borderId="8" xfId="0" applyFont="1" applyFill="1" applyBorder="1" applyAlignment="1">
      <alignment wrapText="1"/>
    </xf>
    <xf numFmtId="0" fontId="26" fillId="17" borderId="8" xfId="0" applyFont="1" applyFill="1" applyBorder="1" applyAlignment="1">
      <alignment wrapText="1"/>
    </xf>
    <xf numFmtId="0" fontId="26" fillId="18" borderId="8" xfId="0" applyFont="1" applyFill="1" applyBorder="1" applyAlignment="1">
      <alignment wrapText="1"/>
    </xf>
    <xf numFmtId="0" fontId="26" fillId="11" borderId="7" xfId="0" applyFont="1" applyFill="1" applyBorder="1" applyAlignment="1">
      <alignment horizontal="left" wrapText="1"/>
    </xf>
    <xf numFmtId="0" fontId="26" fillId="13" borderId="7" xfId="0" applyFont="1" applyFill="1" applyBorder="1" applyAlignment="1">
      <alignment horizontal="left" wrapText="1"/>
    </xf>
    <xf numFmtId="0" fontId="26" fillId="14" borderId="7" xfId="0" applyFont="1" applyFill="1" applyBorder="1" applyAlignment="1">
      <alignment horizontal="left" wrapText="1"/>
    </xf>
    <xf numFmtId="0" fontId="26" fillId="15" borderId="7" xfId="0" applyFont="1" applyFill="1" applyBorder="1" applyAlignment="1">
      <alignment horizontal="left" wrapText="1"/>
    </xf>
    <xf numFmtId="0" fontId="26" fillId="2" borderId="7" xfId="0" applyFont="1" applyFill="1" applyBorder="1" applyAlignment="1">
      <alignment horizontal="left" wrapText="1"/>
    </xf>
    <xf numFmtId="0" fontId="26" fillId="16" borderId="7" xfId="0" applyFont="1" applyFill="1" applyBorder="1" applyAlignment="1">
      <alignment horizontal="left" wrapText="1"/>
    </xf>
    <xf numFmtId="0" fontId="26" fillId="17" borderId="7" xfId="0" applyFont="1" applyFill="1" applyBorder="1" applyAlignment="1">
      <alignment horizontal="left" wrapText="1"/>
    </xf>
    <xf numFmtId="0" fontId="26" fillId="18" borderId="7" xfId="0" applyFont="1" applyFill="1" applyBorder="1" applyAlignment="1">
      <alignment horizontal="left" wrapText="1"/>
    </xf>
    <xf numFmtId="0" fontId="23" fillId="11" borderId="7" xfId="0" applyFont="1" applyFill="1" applyBorder="1" applyAlignment="1">
      <alignment horizontal="left" wrapText="1"/>
    </xf>
    <xf numFmtId="0" fontId="23" fillId="11" borderId="8" xfId="0" applyFont="1" applyFill="1" applyBorder="1" applyAlignment="1">
      <alignment wrapText="1"/>
    </xf>
    <xf numFmtId="0" fontId="23" fillId="12" borderId="7" xfId="0" applyFont="1" applyFill="1" applyBorder="1" applyAlignment="1">
      <alignment horizontal="left" wrapText="1"/>
    </xf>
    <xf numFmtId="0" fontId="23" fillId="12" borderId="8" xfId="0" applyFont="1" applyFill="1" applyBorder="1" applyAlignment="1">
      <alignment wrapText="1"/>
    </xf>
    <xf numFmtId="0" fontId="23" fillId="13" borderId="7" xfId="0" applyFont="1" applyFill="1" applyBorder="1" applyAlignment="1">
      <alignment horizontal="left" wrapText="1"/>
    </xf>
    <xf numFmtId="0" fontId="23" fillId="13" borderId="8" xfId="0" applyFont="1" applyFill="1" applyBorder="1" applyAlignment="1">
      <alignment wrapText="1"/>
    </xf>
    <xf numFmtId="164" fontId="26" fillId="0" borderId="0" xfId="1" applyNumberFormat="1" applyFont="1" applyFill="1" applyBorder="1" applyAlignment="1">
      <alignment horizontal="right"/>
    </xf>
    <xf numFmtId="164" fontId="0" fillId="0" borderId="0" xfId="1" applyNumberFormat="1" applyFont="1" applyFill="1"/>
    <xf numFmtId="164" fontId="3" fillId="0" borderId="0" xfId="1" applyNumberFormat="1" applyFont="1" applyFill="1" applyBorder="1" applyAlignment="1">
      <alignment horizontal="right"/>
    </xf>
    <xf numFmtId="164" fontId="5" fillId="11" borderId="8" xfId="1" applyNumberFormat="1" applyFont="1" applyFill="1" applyBorder="1" applyAlignment="1">
      <alignment horizontal="right"/>
    </xf>
    <xf numFmtId="164" fontId="5" fillId="12" borderId="8" xfId="1" applyNumberFormat="1" applyFont="1" applyFill="1" applyBorder="1" applyAlignment="1">
      <alignment horizontal="right"/>
    </xf>
    <xf numFmtId="164" fontId="3" fillId="13" borderId="8" xfId="1" applyNumberFormat="1" applyFont="1" applyFill="1" applyBorder="1" applyAlignment="1">
      <alignment horizontal="right"/>
    </xf>
    <xf numFmtId="164" fontId="3" fillId="14" borderId="8" xfId="1" applyNumberFormat="1" applyFont="1" applyFill="1" applyBorder="1" applyAlignment="1">
      <alignment horizontal="right"/>
    </xf>
    <xf numFmtId="164" fontId="3" fillId="15" borderId="8" xfId="1" applyNumberFormat="1" applyFont="1" applyFill="1" applyBorder="1" applyAlignment="1">
      <alignment horizontal="right"/>
    </xf>
    <xf numFmtId="164" fontId="3" fillId="2" borderId="8" xfId="1" applyNumberFormat="1" applyFont="1" applyFill="1" applyBorder="1" applyAlignment="1">
      <alignment horizontal="right"/>
    </xf>
    <xf numFmtId="164" fontId="3" fillId="16" borderId="8" xfId="1" applyNumberFormat="1" applyFont="1" applyFill="1" applyBorder="1" applyAlignment="1">
      <alignment horizontal="right"/>
    </xf>
    <xf numFmtId="164" fontId="5" fillId="13" borderId="8" xfId="1" applyNumberFormat="1" applyFont="1" applyFill="1" applyBorder="1" applyAlignment="1">
      <alignment horizontal="right"/>
    </xf>
    <xf numFmtId="164" fontId="3" fillId="17" borderId="8" xfId="1" applyNumberFormat="1" applyFont="1" applyFill="1" applyBorder="1" applyAlignment="1">
      <alignment horizontal="right"/>
    </xf>
    <xf numFmtId="164" fontId="3" fillId="11" borderId="8" xfId="1" applyNumberFormat="1" applyFont="1" applyFill="1" applyBorder="1" applyAlignment="1">
      <alignment horizontal="right"/>
    </xf>
    <xf numFmtId="164" fontId="3" fillId="18" borderId="8" xfId="1" applyNumberFormat="1" applyFont="1" applyFill="1" applyBorder="1" applyAlignment="1">
      <alignment horizontal="right"/>
    </xf>
    <xf numFmtId="164" fontId="17" fillId="0" borderId="1" xfId="1" applyNumberFormat="1" applyFont="1" applyBorder="1"/>
    <xf numFmtId="0" fontId="28" fillId="0" borderId="0" xfId="0" applyFont="1"/>
    <xf numFmtId="164" fontId="7" fillId="0" borderId="0" xfId="1" applyNumberFormat="1" applyFont="1"/>
    <xf numFmtId="164" fontId="10" fillId="0" borderId="0" xfId="1" applyNumberFormat="1" applyFont="1" applyBorder="1"/>
    <xf numFmtId="164" fontId="12" fillId="4" borderId="1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/>
    </xf>
    <xf numFmtId="164" fontId="12" fillId="6" borderId="1" xfId="1" applyNumberFormat="1" applyFont="1" applyFill="1" applyBorder="1"/>
    <xf numFmtId="164" fontId="12" fillId="8" borderId="1" xfId="1" applyNumberFormat="1" applyFont="1" applyFill="1" applyBorder="1"/>
    <xf numFmtId="164" fontId="18" fillId="0" borderId="1" xfId="1" applyNumberFormat="1" applyFont="1" applyBorder="1"/>
    <xf numFmtId="164" fontId="21" fillId="0" borderId="0" xfId="1" applyNumberFormat="1" applyFont="1" applyBorder="1" applyAlignment="1"/>
    <xf numFmtId="164" fontId="23" fillId="0" borderId="0" xfId="1" applyNumberFormat="1" applyFont="1"/>
    <xf numFmtId="0" fontId="27" fillId="0" borderId="0" xfId="0" applyFont="1" applyAlignment="1">
      <alignment horizontal="left"/>
    </xf>
    <xf numFmtId="164" fontId="5" fillId="0" borderId="0" xfId="1" applyNumberFormat="1" applyFont="1"/>
    <xf numFmtId="0" fontId="27" fillId="0" borderId="0" xfId="0" applyFont="1" applyAlignment="1">
      <alignment horizontal="center"/>
    </xf>
    <xf numFmtId="0" fontId="27" fillId="0" borderId="0" xfId="0" applyFont="1"/>
    <xf numFmtId="0" fontId="4" fillId="9" borderId="2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center" vertical="center" wrapText="1"/>
    </xf>
    <xf numFmtId="164" fontId="4" fillId="9" borderId="2" xfId="1" applyNumberFormat="1" applyFont="1" applyFill="1" applyBorder="1" applyAlignment="1">
      <alignment vertical="center" wrapText="1"/>
    </xf>
    <xf numFmtId="0" fontId="3" fillId="0" borderId="0" xfId="0" applyNumberFormat="1" applyFont="1" applyAlignment="1">
      <alignment horizontal="center"/>
    </xf>
    <xf numFmtId="0" fontId="5" fillId="0" borderId="0" xfId="0" applyFont="1" applyAlignment="1"/>
    <xf numFmtId="0" fontId="1" fillId="22" borderId="10" xfId="8" applyNumberFormat="1" applyBorder="1" applyAlignment="1">
      <alignment horizontal="center" vertical="center"/>
    </xf>
    <xf numFmtId="43" fontId="1" fillId="22" borderId="10" xfId="8" applyNumberFormat="1" applyBorder="1" applyAlignment="1">
      <alignment horizontal="center" vertical="center" wrapText="1" readingOrder="1"/>
    </xf>
    <xf numFmtId="0" fontId="1" fillId="22" borderId="10" xfId="8" applyNumberFormat="1" applyBorder="1" applyAlignment="1">
      <alignment horizontal="center"/>
    </xf>
    <xf numFmtId="43" fontId="1" fillId="22" borderId="10" xfId="8" applyNumberFormat="1" applyBorder="1" applyAlignment="1">
      <alignment wrapText="1"/>
    </xf>
    <xf numFmtId="43" fontId="1" fillId="22" borderId="10" xfId="8" applyNumberFormat="1" applyBorder="1" applyAlignment="1">
      <alignment horizontal="left" vertical="center" wrapText="1" readingOrder="1"/>
    </xf>
    <xf numFmtId="43" fontId="1" fillId="22" borderId="10" xfId="8" applyNumberFormat="1" applyBorder="1"/>
    <xf numFmtId="43" fontId="1" fillId="22" borderId="10" xfId="8" applyNumberFormat="1" applyBorder="1" applyAlignment="1">
      <alignment vertical="center" wrapText="1"/>
    </xf>
    <xf numFmtId="43" fontId="1" fillId="22" borderId="10" xfId="8" applyNumberFormat="1" applyBorder="1" applyAlignment="1">
      <alignment horizontal="center" vertical="center"/>
    </xf>
    <xf numFmtId="43" fontId="1" fillId="22" borderId="10" xfId="8" applyNumberFormat="1" applyBorder="1" applyAlignment="1">
      <alignment vertical="top"/>
    </xf>
    <xf numFmtId="0" fontId="1" fillId="22" borderId="10" xfId="8" applyNumberFormat="1" applyBorder="1" applyAlignment="1">
      <alignment horizontal="center" vertical="center" wrapText="1"/>
    </xf>
    <xf numFmtId="43" fontId="1" fillId="22" borderId="10" xfId="8" applyNumberFormat="1" applyBorder="1" applyAlignment="1">
      <alignment vertical="center" wrapText="1" readingOrder="1"/>
    </xf>
    <xf numFmtId="0" fontId="1" fillId="22" borderId="7" xfId="8" applyBorder="1" applyAlignment="1">
      <alignment horizontal="center" vertical="top"/>
    </xf>
    <xf numFmtId="0" fontId="1" fillId="22" borderId="8" xfId="8" applyBorder="1" applyAlignment="1">
      <alignment vertical="top"/>
    </xf>
    <xf numFmtId="4" fontId="1" fillId="22" borderId="8" xfId="8" applyNumberFormat="1" applyBorder="1" applyAlignment="1">
      <alignment vertical="top"/>
    </xf>
    <xf numFmtId="0" fontId="32" fillId="19" borderId="1" xfId="0" applyFont="1" applyFill="1" applyBorder="1" applyAlignment="1">
      <alignment vertical="center" wrapText="1"/>
    </xf>
    <xf numFmtId="0" fontId="32" fillId="19" borderId="1" xfId="0" applyFont="1" applyFill="1" applyBorder="1" applyAlignment="1">
      <alignment vertical="center"/>
    </xf>
    <xf numFmtId="0" fontId="32" fillId="19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43" fontId="30" fillId="0" borderId="1" xfId="1" applyFont="1" applyBorder="1" applyAlignment="1">
      <alignment horizontal="right" vertical="center"/>
    </xf>
    <xf numFmtId="43" fontId="30" fillId="20" borderId="1" xfId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vertical="center" wrapText="1"/>
    </xf>
    <xf numFmtId="43" fontId="30" fillId="2" borderId="1" xfId="1" applyFont="1" applyFill="1" applyBorder="1" applyAlignment="1">
      <alignment horizontal="right" vertical="center"/>
    </xf>
    <xf numFmtId="43" fontId="30" fillId="2" borderId="1" xfId="1" applyFont="1" applyFill="1" applyBorder="1" applyAlignment="1">
      <alignment vertical="center"/>
    </xf>
    <xf numFmtId="43" fontId="30" fillId="21" borderId="1" xfId="1" applyFont="1" applyFill="1" applyBorder="1" applyAlignment="1">
      <alignment horizontal="right" vertical="center"/>
    </xf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0" fontId="32" fillId="19" borderId="1" xfId="0" applyFont="1" applyFill="1" applyBorder="1" applyAlignment="1">
      <alignment horizontal="center" vertical="center"/>
    </xf>
    <xf numFmtId="43" fontId="32" fillId="19" borderId="1" xfId="1" applyFont="1" applyFill="1" applyBorder="1" applyAlignment="1">
      <alignment horizontal="right" vertical="center"/>
    </xf>
    <xf numFmtId="43" fontId="2" fillId="3" borderId="3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right"/>
    </xf>
    <xf numFmtId="43" fontId="2" fillId="3" borderId="1" xfId="1" applyFont="1" applyFill="1" applyBorder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1" xfId="1" applyFont="1" applyBorder="1" applyAlignment="1">
      <alignment horizontal="right"/>
    </xf>
    <xf numFmtId="43" fontId="3" fillId="3" borderId="4" xfId="1" applyFont="1" applyFill="1" applyBorder="1"/>
    <xf numFmtId="43" fontId="3" fillId="3" borderId="1" xfId="1" applyFont="1" applyFill="1" applyBorder="1"/>
    <xf numFmtId="43" fontId="3" fillId="3" borderId="1" xfId="1" applyFont="1" applyFill="1" applyBorder="1" applyAlignment="1">
      <alignment horizontal="right"/>
    </xf>
    <xf numFmtId="43" fontId="3" fillId="3" borderId="4" xfId="1" applyFont="1" applyFill="1" applyBorder="1" applyAlignment="1">
      <alignment horizontal="right"/>
    </xf>
    <xf numFmtId="43" fontId="3" fillId="3" borderId="3" xfId="1" applyFont="1" applyFill="1" applyBorder="1" applyAlignment="1">
      <alignment horizontal="right"/>
    </xf>
    <xf numFmtId="43" fontId="5" fillId="9" borderId="3" xfId="1" applyFont="1" applyFill="1" applyBorder="1" applyAlignment="1">
      <alignment horizontal="right" vertical="top"/>
    </xf>
    <xf numFmtId="43" fontId="28" fillId="22" borderId="10" xfId="8" applyNumberFormat="1" applyFont="1" applyBorder="1" applyAlignment="1">
      <alignment horizontal="center" vertical="center" wrapText="1" readingOrder="1"/>
    </xf>
    <xf numFmtId="0" fontId="28" fillId="22" borderId="10" xfId="8" applyNumberFormat="1" applyFont="1" applyBorder="1" applyAlignment="1">
      <alignment horizontal="center" vertical="center"/>
    </xf>
    <xf numFmtId="0" fontId="28" fillId="22" borderId="10" xfId="8" applyNumberFormat="1" applyFont="1" applyBorder="1" applyAlignment="1">
      <alignment horizontal="center"/>
    </xf>
    <xf numFmtId="0" fontId="28" fillId="22" borderId="10" xfId="8" applyNumberFormat="1" applyFont="1" applyBorder="1" applyAlignment="1">
      <alignment horizontal="center" vertical="center" wrapText="1"/>
    </xf>
    <xf numFmtId="43" fontId="28" fillId="22" borderId="10" xfId="8" applyNumberFormat="1" applyFont="1" applyBorder="1" applyAlignment="1">
      <alignment wrapText="1"/>
    </xf>
    <xf numFmtId="43" fontId="28" fillId="22" borderId="10" xfId="8" applyNumberFormat="1" applyFont="1" applyBorder="1" applyAlignment="1">
      <alignment horizontal="center" vertical="center"/>
    </xf>
    <xf numFmtId="43" fontId="28" fillId="22" borderId="10" xfId="8" applyNumberFormat="1" applyFont="1" applyBorder="1" applyAlignment="1">
      <alignment vertical="top"/>
    </xf>
    <xf numFmtId="0" fontId="28" fillId="22" borderId="7" xfId="8" applyFont="1" applyBorder="1" applyAlignment="1">
      <alignment horizontal="center" vertical="top"/>
    </xf>
    <xf numFmtId="0" fontId="28" fillId="22" borderId="8" xfId="8" applyFont="1" applyBorder="1" applyAlignment="1">
      <alignment horizontal="center" vertical="top"/>
    </xf>
    <xf numFmtId="0" fontId="28" fillId="22" borderId="8" xfId="8" applyFont="1" applyBorder="1" applyAlignment="1">
      <alignment vertical="top"/>
    </xf>
    <xf numFmtId="4" fontId="28" fillId="22" borderId="8" xfId="8" applyNumberFormat="1" applyFont="1" applyBorder="1" applyAlignment="1">
      <alignment vertical="top"/>
    </xf>
    <xf numFmtId="0" fontId="1" fillId="22" borderId="7" xfId="8" applyBorder="1" applyAlignment="1">
      <alignment horizontal="left" wrapText="1"/>
    </xf>
    <xf numFmtId="0" fontId="1" fillId="22" borderId="8" xfId="8" applyBorder="1" applyAlignment="1">
      <alignment wrapText="1"/>
    </xf>
    <xf numFmtId="164" fontId="1" fillId="22" borderId="8" xfId="8" applyNumberFormat="1" applyBorder="1" applyAlignment="1">
      <alignment horizontal="right"/>
    </xf>
    <xf numFmtId="3" fontId="1" fillId="22" borderId="1" xfId="8" applyNumberFormat="1" applyBorder="1" applyAlignment="1">
      <alignment horizontal="right" vertical="center"/>
    </xf>
    <xf numFmtId="0" fontId="28" fillId="22" borderId="5" xfId="8" applyFont="1" applyBorder="1" applyAlignment="1">
      <alignment wrapText="1"/>
    </xf>
    <xf numFmtId="0" fontId="28" fillId="22" borderId="6" xfId="8" applyFont="1" applyBorder="1" applyAlignment="1">
      <alignment horizontal="center" wrapText="1"/>
    </xf>
    <xf numFmtId="0" fontId="28" fillId="22" borderId="6" xfId="8" applyFont="1" applyBorder="1" applyAlignment="1">
      <alignment horizontal="center" vertical="center" wrapText="1"/>
    </xf>
    <xf numFmtId="0" fontId="28" fillId="22" borderId="6" xfId="8" applyFont="1" applyBorder="1" applyAlignment="1">
      <alignment horizontal="center" vertical="top" wrapText="1"/>
    </xf>
    <xf numFmtId="0" fontId="28" fillId="22" borderId="7" xfId="8" applyFont="1" applyBorder="1" applyAlignment="1">
      <alignment horizontal="center" vertical="top" wrapText="1"/>
    </xf>
    <xf numFmtId="0" fontId="28" fillId="22" borderId="8" xfId="8" applyFont="1" applyBorder="1" applyAlignment="1">
      <alignment horizontal="center" vertical="top" wrapText="1"/>
    </xf>
    <xf numFmtId="0" fontId="28" fillId="22" borderId="7" xfId="8" applyFont="1" applyBorder="1" applyAlignment="1">
      <alignment horizontal="left" wrapText="1"/>
    </xf>
    <xf numFmtId="0" fontId="28" fillId="22" borderId="8" xfId="8" applyFont="1" applyBorder="1" applyAlignment="1">
      <alignment wrapText="1"/>
    </xf>
    <xf numFmtId="164" fontId="28" fillId="22" borderId="8" xfId="8" applyNumberFormat="1" applyFont="1" applyBorder="1" applyAlignment="1">
      <alignment horizontal="right"/>
    </xf>
    <xf numFmtId="0" fontId="26" fillId="10" borderId="6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8" fillId="22" borderId="9" xfId="8" applyFont="1" applyBorder="1" applyAlignment="1">
      <alignment horizontal="center" vertical="center"/>
    </xf>
    <xf numFmtId="0" fontId="28" fillId="22" borderId="7" xfId="8" applyFont="1" applyBorder="1" applyAlignment="1">
      <alignment horizontal="center" vertical="center"/>
    </xf>
    <xf numFmtId="0" fontId="28" fillId="22" borderId="9" xfId="8" applyFont="1" applyBorder="1" applyAlignment="1">
      <alignment horizontal="center" vertical="center" wrapText="1"/>
    </xf>
    <xf numFmtId="0" fontId="28" fillId="22" borderId="7" xfId="8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</cellXfs>
  <cellStyles count="9">
    <cellStyle name="20% - Accent1" xfId="8" builtinId="30"/>
    <cellStyle name="Comma" xfId="1" builtinId="3"/>
    <cellStyle name="Comma 2" xfId="6"/>
    <cellStyle name="Normal" xfId="0" builtinId="0"/>
    <cellStyle name="Normal 10" xfId="4"/>
    <cellStyle name="Normal 2" xfId="5"/>
    <cellStyle name="Normal 7" xfId="2"/>
    <cellStyle name="Normal 9" xfId="3"/>
    <cellStyle name="Normal_Sheet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'Aneks 2'!$C$3</c:f>
              <c:strCache>
                <c:ptCount val="1"/>
                <c:pt idx="0">
                  <c:v>Stafi</c:v>
                </c:pt>
              </c:strCache>
            </c:strRef>
          </c:tx>
          <c:cat>
            <c:multiLvlStrRef>
              <c:f>'Aneks 2'!$A$4:$B$23</c:f>
              <c:multiLvlStrCache>
                <c:ptCount val="20"/>
                <c:lvl>
                  <c:pt idx="0">
                    <c:v>Zyra e Kryetarit</c:v>
                  </c:pt>
                  <c:pt idx="1">
                    <c:v>Zyra e Kuvendit Komunal</c:v>
                  </c:pt>
                  <c:pt idx="2">
                    <c:v>Administrata dhe Personeli</c:v>
                  </c:pt>
                  <c:pt idx="3">
                    <c:v>Buxheti dhe Financat</c:v>
                  </c:pt>
                  <c:pt idx="4">
                    <c:v>Shërbimet Publike dhe Emergjenca</c:v>
                  </c:pt>
                  <c:pt idx="5">
                    <c:v>Zyra Komunale për Komunitete</c:v>
                  </c:pt>
                  <c:pt idx="6">
                    <c:v>Bujqësia, Pylltaria dhe Zhvillimi Rural</c:v>
                  </c:pt>
                  <c:pt idx="7">
                    <c:v>Zhvillimi Ekonomik</c:v>
                  </c:pt>
                  <c:pt idx="8">
                    <c:v>Planifikimi Urban dhe Mjedisi</c:v>
                  </c:pt>
                  <c:pt idx="9">
                    <c:v>Shëndetësia dhe Mirëqenia Sociale</c:v>
                  </c:pt>
                  <c:pt idx="10">
                    <c:v>Administrata e shëndetësisë</c:v>
                  </c:pt>
                  <c:pt idx="11">
                    <c:v>Shërbimet e shëndetësisë primare</c:v>
                  </c:pt>
                  <c:pt idx="12">
                    <c:v>Shërbimet sociale</c:v>
                  </c:pt>
                  <c:pt idx="13">
                    <c:v>Kultura, Rinia dhe Sportet</c:v>
                  </c:pt>
                  <c:pt idx="14">
                    <c:v>Arsimi dhe Shkenca</c:v>
                  </c:pt>
                  <c:pt idx="15">
                    <c:v>Administrata e arsimit</c:v>
                  </c:pt>
                  <c:pt idx="16">
                    <c:v>Arsimi parashkollor dhe çerdhet</c:v>
                  </c:pt>
                  <c:pt idx="17">
                    <c:v>Arsimi fillor</c:v>
                  </c:pt>
                  <c:pt idx="18">
                    <c:v>Arsimi i mesëm</c:v>
                  </c:pt>
                  <c:pt idx="19">
                    <c:v>                    TOTALI</c:v>
                  </c:pt>
                </c:lvl>
                <c:lvl>
                  <c:pt idx="0">
                    <c:v>16035</c:v>
                  </c:pt>
                  <c:pt idx="1">
                    <c:v>16935</c:v>
                  </c:pt>
                  <c:pt idx="2">
                    <c:v>16335</c:v>
                  </c:pt>
                  <c:pt idx="3">
                    <c:v>17535</c:v>
                  </c:pt>
                  <c:pt idx="4">
                    <c:v>18444</c:v>
                  </c:pt>
                  <c:pt idx="5">
                    <c:v>19675</c:v>
                  </c:pt>
                  <c:pt idx="6">
                    <c:v>47115</c:v>
                  </c:pt>
                  <c:pt idx="7">
                    <c:v>48035</c:v>
                  </c:pt>
                  <c:pt idx="8">
                    <c:v>66480</c:v>
                  </c:pt>
                  <c:pt idx="9">
                    <c:v>730</c:v>
                  </c:pt>
                  <c:pt idx="10">
                    <c:v>73044</c:v>
                  </c:pt>
                  <c:pt idx="11">
                    <c:v>75050</c:v>
                  </c:pt>
                  <c:pt idx="12">
                    <c:v>75671</c:v>
                  </c:pt>
                  <c:pt idx="13">
                    <c:v>85035</c:v>
                  </c:pt>
                  <c:pt idx="14">
                    <c:v>920</c:v>
                  </c:pt>
                  <c:pt idx="15">
                    <c:v>92175</c:v>
                  </c:pt>
                  <c:pt idx="16">
                    <c:v>92890</c:v>
                  </c:pt>
                  <c:pt idx="17">
                    <c:v>94020</c:v>
                  </c:pt>
                  <c:pt idx="18">
                    <c:v>95220</c:v>
                  </c:pt>
                </c:lvl>
              </c:multiLvlStrCache>
            </c:multiLvlStrRef>
          </c:cat>
          <c:val>
            <c:numRef>
              <c:f>'Aneks 2'!$C$4:$C$23</c:f>
              <c:numCache>
                <c:formatCode>General</c:formatCode>
                <c:ptCount val="20"/>
                <c:pt idx="0">
                  <c:v>11</c:v>
                </c:pt>
                <c:pt idx="1">
                  <c:v>15</c:v>
                </c:pt>
                <c:pt idx="2">
                  <c:v>14</c:v>
                </c:pt>
                <c:pt idx="3">
                  <c:v>8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33</c:v>
                </c:pt>
                <c:pt idx="10">
                  <c:v>1</c:v>
                </c:pt>
                <c:pt idx="11">
                  <c:v>32</c:v>
                </c:pt>
                <c:pt idx="12">
                  <c:v>3</c:v>
                </c:pt>
                <c:pt idx="13">
                  <c:v>4</c:v>
                </c:pt>
                <c:pt idx="14">
                  <c:v>148</c:v>
                </c:pt>
                <c:pt idx="15">
                  <c:v>3</c:v>
                </c:pt>
                <c:pt idx="16">
                  <c:v>13</c:v>
                </c:pt>
                <c:pt idx="17">
                  <c:v>109</c:v>
                </c:pt>
                <c:pt idx="18">
                  <c:v>23</c:v>
                </c:pt>
                <c:pt idx="19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0-4FE8-9776-6222ECCDF020}"/>
            </c:ext>
          </c:extLst>
        </c:ser>
        <c:ser>
          <c:idx val="1"/>
          <c:order val="1"/>
          <c:tx>
            <c:strRef>
              <c:f>'Aneks 2'!$D$3</c:f>
              <c:strCache>
                <c:ptCount val="1"/>
                <c:pt idx="0">
                  <c:v>Pagat dhe shtesat</c:v>
                </c:pt>
              </c:strCache>
            </c:strRef>
          </c:tx>
          <c:cat>
            <c:multiLvlStrRef>
              <c:f>'Aneks 2'!$A$4:$B$23</c:f>
              <c:multiLvlStrCache>
                <c:ptCount val="20"/>
                <c:lvl>
                  <c:pt idx="0">
                    <c:v>Zyra e Kryetarit</c:v>
                  </c:pt>
                  <c:pt idx="1">
                    <c:v>Zyra e Kuvendit Komunal</c:v>
                  </c:pt>
                  <c:pt idx="2">
                    <c:v>Administrata dhe Personeli</c:v>
                  </c:pt>
                  <c:pt idx="3">
                    <c:v>Buxheti dhe Financat</c:v>
                  </c:pt>
                  <c:pt idx="4">
                    <c:v>Shërbimet Publike dhe Emergjenca</c:v>
                  </c:pt>
                  <c:pt idx="5">
                    <c:v>Zyra Komunale për Komunitete</c:v>
                  </c:pt>
                  <c:pt idx="6">
                    <c:v>Bujqësia, Pylltaria dhe Zhvillimi Rural</c:v>
                  </c:pt>
                  <c:pt idx="7">
                    <c:v>Zhvillimi Ekonomik</c:v>
                  </c:pt>
                  <c:pt idx="8">
                    <c:v>Planifikimi Urban dhe Mjedisi</c:v>
                  </c:pt>
                  <c:pt idx="9">
                    <c:v>Shëndetësia dhe Mirëqenia Sociale</c:v>
                  </c:pt>
                  <c:pt idx="10">
                    <c:v>Administrata e shëndetësisë</c:v>
                  </c:pt>
                  <c:pt idx="11">
                    <c:v>Shërbimet e shëndetësisë primare</c:v>
                  </c:pt>
                  <c:pt idx="12">
                    <c:v>Shërbimet sociale</c:v>
                  </c:pt>
                  <c:pt idx="13">
                    <c:v>Kultura, Rinia dhe Sportet</c:v>
                  </c:pt>
                  <c:pt idx="14">
                    <c:v>Arsimi dhe Shkenca</c:v>
                  </c:pt>
                  <c:pt idx="15">
                    <c:v>Administrata e arsimit</c:v>
                  </c:pt>
                  <c:pt idx="16">
                    <c:v>Arsimi parashkollor dhe çerdhet</c:v>
                  </c:pt>
                  <c:pt idx="17">
                    <c:v>Arsimi fillor</c:v>
                  </c:pt>
                  <c:pt idx="18">
                    <c:v>Arsimi i mesëm</c:v>
                  </c:pt>
                  <c:pt idx="19">
                    <c:v>                    TOTALI</c:v>
                  </c:pt>
                </c:lvl>
                <c:lvl>
                  <c:pt idx="0">
                    <c:v>16035</c:v>
                  </c:pt>
                  <c:pt idx="1">
                    <c:v>16935</c:v>
                  </c:pt>
                  <c:pt idx="2">
                    <c:v>16335</c:v>
                  </c:pt>
                  <c:pt idx="3">
                    <c:v>17535</c:v>
                  </c:pt>
                  <c:pt idx="4">
                    <c:v>18444</c:v>
                  </c:pt>
                  <c:pt idx="5">
                    <c:v>19675</c:v>
                  </c:pt>
                  <c:pt idx="6">
                    <c:v>47115</c:v>
                  </c:pt>
                  <c:pt idx="7">
                    <c:v>48035</c:v>
                  </c:pt>
                  <c:pt idx="8">
                    <c:v>66480</c:v>
                  </c:pt>
                  <c:pt idx="9">
                    <c:v>730</c:v>
                  </c:pt>
                  <c:pt idx="10">
                    <c:v>73044</c:v>
                  </c:pt>
                  <c:pt idx="11">
                    <c:v>75050</c:v>
                  </c:pt>
                  <c:pt idx="12">
                    <c:v>75671</c:v>
                  </c:pt>
                  <c:pt idx="13">
                    <c:v>85035</c:v>
                  </c:pt>
                  <c:pt idx="14">
                    <c:v>920</c:v>
                  </c:pt>
                  <c:pt idx="15">
                    <c:v>92175</c:v>
                  </c:pt>
                  <c:pt idx="16">
                    <c:v>92890</c:v>
                  </c:pt>
                  <c:pt idx="17">
                    <c:v>94020</c:v>
                  </c:pt>
                  <c:pt idx="18">
                    <c:v>95220</c:v>
                  </c:pt>
                </c:lvl>
              </c:multiLvlStrCache>
            </c:multiLvlStrRef>
          </c:cat>
          <c:val>
            <c:numRef>
              <c:f>'Aneks 2'!$D$4:$D$23</c:f>
              <c:numCache>
                <c:formatCode>_(* #,##0.00_);_(* \(#,##0.00\);_(* "-"??_);_(@_)</c:formatCode>
                <c:ptCount val="20"/>
                <c:pt idx="0">
                  <c:v>110725</c:v>
                </c:pt>
                <c:pt idx="1">
                  <c:v>113170</c:v>
                </c:pt>
                <c:pt idx="2">
                  <c:v>101457</c:v>
                </c:pt>
                <c:pt idx="3">
                  <c:v>67927</c:v>
                </c:pt>
                <c:pt idx="4">
                  <c:v>92021</c:v>
                </c:pt>
                <c:pt idx="5">
                  <c:v>3400</c:v>
                </c:pt>
                <c:pt idx="6">
                  <c:v>11417</c:v>
                </c:pt>
                <c:pt idx="7">
                  <c:v>27622</c:v>
                </c:pt>
                <c:pt idx="8">
                  <c:v>71904</c:v>
                </c:pt>
                <c:pt idx="9">
                  <c:v>336116</c:v>
                </c:pt>
                <c:pt idx="10">
                  <c:v>11904</c:v>
                </c:pt>
                <c:pt idx="11">
                  <c:v>324212</c:v>
                </c:pt>
                <c:pt idx="12">
                  <c:v>24585</c:v>
                </c:pt>
                <c:pt idx="13">
                  <c:v>30591</c:v>
                </c:pt>
                <c:pt idx="14">
                  <c:v>1197607</c:v>
                </c:pt>
                <c:pt idx="15">
                  <c:v>29309</c:v>
                </c:pt>
                <c:pt idx="16">
                  <c:v>87536</c:v>
                </c:pt>
                <c:pt idx="17">
                  <c:v>881194</c:v>
                </c:pt>
                <c:pt idx="18">
                  <c:v>199568</c:v>
                </c:pt>
                <c:pt idx="19">
                  <c:v>2188542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0-4FE8-9776-6222ECCDF020}"/>
            </c:ext>
          </c:extLst>
        </c:ser>
        <c:ser>
          <c:idx val="2"/>
          <c:order val="2"/>
          <c:tx>
            <c:strRef>
              <c:f>'Aneks 2'!$E$3</c:f>
              <c:strCache>
                <c:ptCount val="1"/>
                <c:pt idx="0">
                  <c:v> Mallrat dhe shërbimet </c:v>
                </c:pt>
              </c:strCache>
            </c:strRef>
          </c:tx>
          <c:cat>
            <c:multiLvlStrRef>
              <c:f>'Aneks 2'!$A$4:$B$23</c:f>
              <c:multiLvlStrCache>
                <c:ptCount val="20"/>
                <c:lvl>
                  <c:pt idx="0">
                    <c:v>Zyra e Kryetarit</c:v>
                  </c:pt>
                  <c:pt idx="1">
                    <c:v>Zyra e Kuvendit Komunal</c:v>
                  </c:pt>
                  <c:pt idx="2">
                    <c:v>Administrata dhe Personeli</c:v>
                  </c:pt>
                  <c:pt idx="3">
                    <c:v>Buxheti dhe Financat</c:v>
                  </c:pt>
                  <c:pt idx="4">
                    <c:v>Shërbimet Publike dhe Emergjenca</c:v>
                  </c:pt>
                  <c:pt idx="5">
                    <c:v>Zyra Komunale për Komunitete</c:v>
                  </c:pt>
                  <c:pt idx="6">
                    <c:v>Bujqësia, Pylltaria dhe Zhvillimi Rural</c:v>
                  </c:pt>
                  <c:pt idx="7">
                    <c:v>Zhvillimi Ekonomik</c:v>
                  </c:pt>
                  <c:pt idx="8">
                    <c:v>Planifikimi Urban dhe Mjedisi</c:v>
                  </c:pt>
                  <c:pt idx="9">
                    <c:v>Shëndetësia dhe Mirëqenia Sociale</c:v>
                  </c:pt>
                  <c:pt idx="10">
                    <c:v>Administrata e shëndetësisë</c:v>
                  </c:pt>
                  <c:pt idx="11">
                    <c:v>Shërbimet e shëndetësisë primare</c:v>
                  </c:pt>
                  <c:pt idx="12">
                    <c:v>Shërbimet sociale</c:v>
                  </c:pt>
                  <c:pt idx="13">
                    <c:v>Kultura, Rinia dhe Sportet</c:v>
                  </c:pt>
                  <c:pt idx="14">
                    <c:v>Arsimi dhe Shkenca</c:v>
                  </c:pt>
                  <c:pt idx="15">
                    <c:v>Administrata e arsimit</c:v>
                  </c:pt>
                  <c:pt idx="16">
                    <c:v>Arsimi parashkollor dhe çerdhet</c:v>
                  </c:pt>
                  <c:pt idx="17">
                    <c:v>Arsimi fillor</c:v>
                  </c:pt>
                  <c:pt idx="18">
                    <c:v>Arsimi i mesëm</c:v>
                  </c:pt>
                  <c:pt idx="19">
                    <c:v>                    TOTALI</c:v>
                  </c:pt>
                </c:lvl>
                <c:lvl>
                  <c:pt idx="0">
                    <c:v>16035</c:v>
                  </c:pt>
                  <c:pt idx="1">
                    <c:v>16935</c:v>
                  </c:pt>
                  <c:pt idx="2">
                    <c:v>16335</c:v>
                  </c:pt>
                  <c:pt idx="3">
                    <c:v>17535</c:v>
                  </c:pt>
                  <c:pt idx="4">
                    <c:v>18444</c:v>
                  </c:pt>
                  <c:pt idx="5">
                    <c:v>19675</c:v>
                  </c:pt>
                  <c:pt idx="6">
                    <c:v>47115</c:v>
                  </c:pt>
                  <c:pt idx="7">
                    <c:v>48035</c:v>
                  </c:pt>
                  <c:pt idx="8">
                    <c:v>66480</c:v>
                  </c:pt>
                  <c:pt idx="9">
                    <c:v>730</c:v>
                  </c:pt>
                  <c:pt idx="10">
                    <c:v>73044</c:v>
                  </c:pt>
                  <c:pt idx="11">
                    <c:v>75050</c:v>
                  </c:pt>
                  <c:pt idx="12">
                    <c:v>75671</c:v>
                  </c:pt>
                  <c:pt idx="13">
                    <c:v>85035</c:v>
                  </c:pt>
                  <c:pt idx="14">
                    <c:v>920</c:v>
                  </c:pt>
                  <c:pt idx="15">
                    <c:v>92175</c:v>
                  </c:pt>
                  <c:pt idx="16">
                    <c:v>92890</c:v>
                  </c:pt>
                  <c:pt idx="17">
                    <c:v>94020</c:v>
                  </c:pt>
                  <c:pt idx="18">
                    <c:v>95220</c:v>
                  </c:pt>
                </c:lvl>
              </c:multiLvlStrCache>
            </c:multiLvlStrRef>
          </c:cat>
          <c:val>
            <c:numRef>
              <c:f>'Aneks 2'!$E$4:$E$23</c:f>
              <c:numCache>
                <c:formatCode>_(* #,##0.00_);_(* \(#,##0.00\);_(* "-"??_);_(@_)</c:formatCode>
                <c:ptCount val="20"/>
                <c:pt idx="0">
                  <c:v>50000</c:v>
                </c:pt>
                <c:pt idx="1">
                  <c:v>17500</c:v>
                </c:pt>
                <c:pt idx="2">
                  <c:v>90000</c:v>
                </c:pt>
                <c:pt idx="3">
                  <c:v>3500</c:v>
                </c:pt>
                <c:pt idx="4">
                  <c:v>120000</c:v>
                </c:pt>
                <c:pt idx="5">
                  <c:v>500</c:v>
                </c:pt>
                <c:pt idx="6">
                  <c:v>2000</c:v>
                </c:pt>
                <c:pt idx="7">
                  <c:v>9500</c:v>
                </c:pt>
                <c:pt idx="8">
                  <c:v>40000</c:v>
                </c:pt>
                <c:pt idx="9">
                  <c:v>71241</c:v>
                </c:pt>
                <c:pt idx="10">
                  <c:v>500</c:v>
                </c:pt>
                <c:pt idx="11">
                  <c:v>75000</c:v>
                </c:pt>
                <c:pt idx="12">
                  <c:v>3000</c:v>
                </c:pt>
                <c:pt idx="13">
                  <c:v>15000</c:v>
                </c:pt>
                <c:pt idx="14">
                  <c:v>158000</c:v>
                </c:pt>
                <c:pt idx="15">
                  <c:v>55000</c:v>
                </c:pt>
                <c:pt idx="16">
                  <c:v>25000</c:v>
                </c:pt>
                <c:pt idx="17">
                  <c:v>70000</c:v>
                </c:pt>
                <c:pt idx="18">
                  <c:v>8000</c:v>
                </c:pt>
                <c:pt idx="19">
                  <c:v>584500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0-4FE8-9776-6222ECCDF020}"/>
            </c:ext>
          </c:extLst>
        </c:ser>
        <c:ser>
          <c:idx val="3"/>
          <c:order val="3"/>
          <c:tx>
            <c:strRef>
              <c:f>'Aneks 2'!$F$3</c:f>
              <c:strCache>
                <c:ptCount val="1"/>
                <c:pt idx="0">
                  <c:v>Shpenzimet komunale</c:v>
                </c:pt>
              </c:strCache>
            </c:strRef>
          </c:tx>
          <c:cat>
            <c:multiLvlStrRef>
              <c:f>'Aneks 2'!$A$4:$B$23</c:f>
              <c:multiLvlStrCache>
                <c:ptCount val="20"/>
                <c:lvl>
                  <c:pt idx="0">
                    <c:v>Zyra e Kryetarit</c:v>
                  </c:pt>
                  <c:pt idx="1">
                    <c:v>Zyra e Kuvendit Komunal</c:v>
                  </c:pt>
                  <c:pt idx="2">
                    <c:v>Administrata dhe Personeli</c:v>
                  </c:pt>
                  <c:pt idx="3">
                    <c:v>Buxheti dhe Financat</c:v>
                  </c:pt>
                  <c:pt idx="4">
                    <c:v>Shërbimet Publike dhe Emergjenca</c:v>
                  </c:pt>
                  <c:pt idx="5">
                    <c:v>Zyra Komunale për Komunitete</c:v>
                  </c:pt>
                  <c:pt idx="6">
                    <c:v>Bujqësia, Pylltaria dhe Zhvillimi Rural</c:v>
                  </c:pt>
                  <c:pt idx="7">
                    <c:v>Zhvillimi Ekonomik</c:v>
                  </c:pt>
                  <c:pt idx="8">
                    <c:v>Planifikimi Urban dhe Mjedisi</c:v>
                  </c:pt>
                  <c:pt idx="9">
                    <c:v>Shëndetësia dhe Mirëqenia Sociale</c:v>
                  </c:pt>
                  <c:pt idx="10">
                    <c:v>Administrata e shëndetësisë</c:v>
                  </c:pt>
                  <c:pt idx="11">
                    <c:v>Shërbimet e shëndetësisë primare</c:v>
                  </c:pt>
                  <c:pt idx="12">
                    <c:v>Shërbimet sociale</c:v>
                  </c:pt>
                  <c:pt idx="13">
                    <c:v>Kultura, Rinia dhe Sportet</c:v>
                  </c:pt>
                  <c:pt idx="14">
                    <c:v>Arsimi dhe Shkenca</c:v>
                  </c:pt>
                  <c:pt idx="15">
                    <c:v>Administrata e arsimit</c:v>
                  </c:pt>
                  <c:pt idx="16">
                    <c:v>Arsimi parashkollor dhe çerdhet</c:v>
                  </c:pt>
                  <c:pt idx="17">
                    <c:v>Arsimi fillor</c:v>
                  </c:pt>
                  <c:pt idx="18">
                    <c:v>Arsimi i mesëm</c:v>
                  </c:pt>
                  <c:pt idx="19">
                    <c:v>                    TOTALI</c:v>
                  </c:pt>
                </c:lvl>
                <c:lvl>
                  <c:pt idx="0">
                    <c:v>16035</c:v>
                  </c:pt>
                  <c:pt idx="1">
                    <c:v>16935</c:v>
                  </c:pt>
                  <c:pt idx="2">
                    <c:v>16335</c:v>
                  </c:pt>
                  <c:pt idx="3">
                    <c:v>17535</c:v>
                  </c:pt>
                  <c:pt idx="4">
                    <c:v>18444</c:v>
                  </c:pt>
                  <c:pt idx="5">
                    <c:v>19675</c:v>
                  </c:pt>
                  <c:pt idx="6">
                    <c:v>47115</c:v>
                  </c:pt>
                  <c:pt idx="7">
                    <c:v>48035</c:v>
                  </c:pt>
                  <c:pt idx="8">
                    <c:v>66480</c:v>
                  </c:pt>
                  <c:pt idx="9">
                    <c:v>730</c:v>
                  </c:pt>
                  <c:pt idx="10">
                    <c:v>73044</c:v>
                  </c:pt>
                  <c:pt idx="11">
                    <c:v>75050</c:v>
                  </c:pt>
                  <c:pt idx="12">
                    <c:v>75671</c:v>
                  </c:pt>
                  <c:pt idx="13">
                    <c:v>85035</c:v>
                  </c:pt>
                  <c:pt idx="14">
                    <c:v>920</c:v>
                  </c:pt>
                  <c:pt idx="15">
                    <c:v>92175</c:v>
                  </c:pt>
                  <c:pt idx="16">
                    <c:v>92890</c:v>
                  </c:pt>
                  <c:pt idx="17">
                    <c:v>94020</c:v>
                  </c:pt>
                  <c:pt idx="18">
                    <c:v>95220</c:v>
                  </c:pt>
                </c:lvl>
              </c:multiLvlStrCache>
            </c:multiLvlStrRef>
          </c:cat>
          <c:val>
            <c:numRef>
              <c:f>'Aneks 2'!$F$4:$F$23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55000</c:v>
                </c:pt>
                <c:pt idx="3">
                  <c:v>0</c:v>
                </c:pt>
                <c:pt idx="4">
                  <c:v>3000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12000</c:v>
                </c:pt>
                <c:pt idx="11">
                  <c:v>12000</c:v>
                </c:pt>
                <c:pt idx="12">
                  <c:v>1000</c:v>
                </c:pt>
                <c:pt idx="13">
                  <c:v>5500</c:v>
                </c:pt>
                <c:pt idx="14">
                  <c:v>17500</c:v>
                </c:pt>
                <c:pt idx="15">
                  <c:v>0</c:v>
                </c:pt>
                <c:pt idx="16">
                  <c:v>3000</c:v>
                </c:pt>
                <c:pt idx="17">
                  <c:v>11500</c:v>
                </c:pt>
                <c:pt idx="18">
                  <c:v>3000</c:v>
                </c:pt>
                <c:pt idx="19">
                  <c:v>94000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40-4FE8-9776-6222ECCDF020}"/>
            </c:ext>
          </c:extLst>
        </c:ser>
        <c:ser>
          <c:idx val="4"/>
          <c:order val="4"/>
          <c:tx>
            <c:strRef>
              <c:f>'Aneks 2'!$G$3</c:f>
              <c:strCache>
                <c:ptCount val="1"/>
                <c:pt idx="0">
                  <c:v>Subvencionet dhe transferet</c:v>
                </c:pt>
              </c:strCache>
            </c:strRef>
          </c:tx>
          <c:cat>
            <c:multiLvlStrRef>
              <c:f>'Aneks 2'!$A$4:$B$23</c:f>
              <c:multiLvlStrCache>
                <c:ptCount val="20"/>
                <c:lvl>
                  <c:pt idx="0">
                    <c:v>Zyra e Kryetarit</c:v>
                  </c:pt>
                  <c:pt idx="1">
                    <c:v>Zyra e Kuvendit Komunal</c:v>
                  </c:pt>
                  <c:pt idx="2">
                    <c:v>Administrata dhe Personeli</c:v>
                  </c:pt>
                  <c:pt idx="3">
                    <c:v>Buxheti dhe Financat</c:v>
                  </c:pt>
                  <c:pt idx="4">
                    <c:v>Shërbimet Publike dhe Emergjenca</c:v>
                  </c:pt>
                  <c:pt idx="5">
                    <c:v>Zyra Komunale për Komunitete</c:v>
                  </c:pt>
                  <c:pt idx="6">
                    <c:v>Bujqësia, Pylltaria dhe Zhvillimi Rural</c:v>
                  </c:pt>
                  <c:pt idx="7">
                    <c:v>Zhvillimi Ekonomik</c:v>
                  </c:pt>
                  <c:pt idx="8">
                    <c:v>Planifikimi Urban dhe Mjedisi</c:v>
                  </c:pt>
                  <c:pt idx="9">
                    <c:v>Shëndetësia dhe Mirëqenia Sociale</c:v>
                  </c:pt>
                  <c:pt idx="10">
                    <c:v>Administrata e shëndetësisë</c:v>
                  </c:pt>
                  <c:pt idx="11">
                    <c:v>Shërbimet e shëndetësisë primare</c:v>
                  </c:pt>
                  <c:pt idx="12">
                    <c:v>Shërbimet sociale</c:v>
                  </c:pt>
                  <c:pt idx="13">
                    <c:v>Kultura, Rinia dhe Sportet</c:v>
                  </c:pt>
                  <c:pt idx="14">
                    <c:v>Arsimi dhe Shkenca</c:v>
                  </c:pt>
                  <c:pt idx="15">
                    <c:v>Administrata e arsimit</c:v>
                  </c:pt>
                  <c:pt idx="16">
                    <c:v>Arsimi parashkollor dhe çerdhet</c:v>
                  </c:pt>
                  <c:pt idx="17">
                    <c:v>Arsimi fillor</c:v>
                  </c:pt>
                  <c:pt idx="18">
                    <c:v>Arsimi i mesëm</c:v>
                  </c:pt>
                  <c:pt idx="19">
                    <c:v>                    TOTALI</c:v>
                  </c:pt>
                </c:lvl>
                <c:lvl>
                  <c:pt idx="0">
                    <c:v>16035</c:v>
                  </c:pt>
                  <c:pt idx="1">
                    <c:v>16935</c:v>
                  </c:pt>
                  <c:pt idx="2">
                    <c:v>16335</c:v>
                  </c:pt>
                  <c:pt idx="3">
                    <c:v>17535</c:v>
                  </c:pt>
                  <c:pt idx="4">
                    <c:v>18444</c:v>
                  </c:pt>
                  <c:pt idx="5">
                    <c:v>19675</c:v>
                  </c:pt>
                  <c:pt idx="6">
                    <c:v>47115</c:v>
                  </c:pt>
                  <c:pt idx="7">
                    <c:v>48035</c:v>
                  </c:pt>
                  <c:pt idx="8">
                    <c:v>66480</c:v>
                  </c:pt>
                  <c:pt idx="9">
                    <c:v>730</c:v>
                  </c:pt>
                  <c:pt idx="10">
                    <c:v>73044</c:v>
                  </c:pt>
                  <c:pt idx="11">
                    <c:v>75050</c:v>
                  </c:pt>
                  <c:pt idx="12">
                    <c:v>75671</c:v>
                  </c:pt>
                  <c:pt idx="13">
                    <c:v>85035</c:v>
                  </c:pt>
                  <c:pt idx="14">
                    <c:v>920</c:v>
                  </c:pt>
                  <c:pt idx="15">
                    <c:v>92175</c:v>
                  </c:pt>
                  <c:pt idx="16">
                    <c:v>92890</c:v>
                  </c:pt>
                  <c:pt idx="17">
                    <c:v>94020</c:v>
                  </c:pt>
                  <c:pt idx="18">
                    <c:v>95220</c:v>
                  </c:pt>
                </c:lvl>
              </c:multiLvlStrCache>
            </c:multiLvlStrRef>
          </c:cat>
          <c:val>
            <c:numRef>
              <c:f>'Aneks 2'!$G$4:$G$23</c:f>
              <c:numCache>
                <c:formatCode>_(* #,##0.00_);_(* \(#,##0.00\);_(* "-"??_);_(@_)</c:formatCode>
                <c:ptCount val="20"/>
                <c:pt idx="0">
                  <c:v>40000</c:v>
                </c:pt>
                <c:pt idx="1">
                  <c:v>0</c:v>
                </c:pt>
                <c:pt idx="3">
                  <c:v>0</c:v>
                </c:pt>
                <c:pt idx="4">
                  <c:v>13000</c:v>
                </c:pt>
                <c:pt idx="5">
                  <c:v>0</c:v>
                </c:pt>
                <c:pt idx="6">
                  <c:v>27000</c:v>
                </c:pt>
                <c:pt idx="7">
                  <c:v>15000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18000</c:v>
                </c:pt>
                <c:pt idx="14">
                  <c:v>30000</c:v>
                </c:pt>
                <c:pt idx="15">
                  <c:v>30000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143000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40-4FE8-9776-6222ECCDF020}"/>
            </c:ext>
          </c:extLst>
        </c:ser>
        <c:ser>
          <c:idx val="5"/>
          <c:order val="5"/>
          <c:tx>
            <c:strRef>
              <c:f>'Aneks 2'!$H$3</c:f>
              <c:strCache>
                <c:ptCount val="1"/>
                <c:pt idx="0">
                  <c:v>Shpenzimet kapitale</c:v>
                </c:pt>
              </c:strCache>
            </c:strRef>
          </c:tx>
          <c:cat>
            <c:multiLvlStrRef>
              <c:f>'Aneks 2'!$A$4:$B$23</c:f>
              <c:multiLvlStrCache>
                <c:ptCount val="20"/>
                <c:lvl>
                  <c:pt idx="0">
                    <c:v>Zyra e Kryetarit</c:v>
                  </c:pt>
                  <c:pt idx="1">
                    <c:v>Zyra e Kuvendit Komunal</c:v>
                  </c:pt>
                  <c:pt idx="2">
                    <c:v>Administrata dhe Personeli</c:v>
                  </c:pt>
                  <c:pt idx="3">
                    <c:v>Buxheti dhe Financat</c:v>
                  </c:pt>
                  <c:pt idx="4">
                    <c:v>Shërbimet Publike dhe Emergjenca</c:v>
                  </c:pt>
                  <c:pt idx="5">
                    <c:v>Zyra Komunale për Komunitete</c:v>
                  </c:pt>
                  <c:pt idx="6">
                    <c:v>Bujqësia, Pylltaria dhe Zhvillimi Rural</c:v>
                  </c:pt>
                  <c:pt idx="7">
                    <c:v>Zhvillimi Ekonomik</c:v>
                  </c:pt>
                  <c:pt idx="8">
                    <c:v>Planifikimi Urban dhe Mjedisi</c:v>
                  </c:pt>
                  <c:pt idx="9">
                    <c:v>Shëndetësia dhe Mirëqenia Sociale</c:v>
                  </c:pt>
                  <c:pt idx="10">
                    <c:v>Administrata e shëndetësisë</c:v>
                  </c:pt>
                  <c:pt idx="11">
                    <c:v>Shërbimet e shëndetësisë primare</c:v>
                  </c:pt>
                  <c:pt idx="12">
                    <c:v>Shërbimet sociale</c:v>
                  </c:pt>
                  <c:pt idx="13">
                    <c:v>Kultura, Rinia dhe Sportet</c:v>
                  </c:pt>
                  <c:pt idx="14">
                    <c:v>Arsimi dhe Shkenca</c:v>
                  </c:pt>
                  <c:pt idx="15">
                    <c:v>Administrata e arsimit</c:v>
                  </c:pt>
                  <c:pt idx="16">
                    <c:v>Arsimi parashkollor dhe çerdhet</c:v>
                  </c:pt>
                  <c:pt idx="17">
                    <c:v>Arsimi fillor</c:v>
                  </c:pt>
                  <c:pt idx="18">
                    <c:v>Arsimi i mesëm</c:v>
                  </c:pt>
                  <c:pt idx="19">
                    <c:v>                    TOTALI</c:v>
                  </c:pt>
                </c:lvl>
                <c:lvl>
                  <c:pt idx="0">
                    <c:v>16035</c:v>
                  </c:pt>
                  <c:pt idx="1">
                    <c:v>16935</c:v>
                  </c:pt>
                  <c:pt idx="2">
                    <c:v>16335</c:v>
                  </c:pt>
                  <c:pt idx="3">
                    <c:v>17535</c:v>
                  </c:pt>
                  <c:pt idx="4">
                    <c:v>18444</c:v>
                  </c:pt>
                  <c:pt idx="5">
                    <c:v>19675</c:v>
                  </c:pt>
                  <c:pt idx="6">
                    <c:v>47115</c:v>
                  </c:pt>
                  <c:pt idx="7">
                    <c:v>48035</c:v>
                  </c:pt>
                  <c:pt idx="8">
                    <c:v>66480</c:v>
                  </c:pt>
                  <c:pt idx="9">
                    <c:v>730</c:v>
                  </c:pt>
                  <c:pt idx="10">
                    <c:v>73044</c:v>
                  </c:pt>
                  <c:pt idx="11">
                    <c:v>75050</c:v>
                  </c:pt>
                  <c:pt idx="12">
                    <c:v>75671</c:v>
                  </c:pt>
                  <c:pt idx="13">
                    <c:v>85035</c:v>
                  </c:pt>
                  <c:pt idx="14">
                    <c:v>920</c:v>
                  </c:pt>
                  <c:pt idx="15">
                    <c:v>92175</c:v>
                  </c:pt>
                  <c:pt idx="16">
                    <c:v>92890</c:v>
                  </c:pt>
                  <c:pt idx="17">
                    <c:v>94020</c:v>
                  </c:pt>
                  <c:pt idx="18">
                    <c:v>95220</c:v>
                  </c:pt>
                </c:lvl>
              </c:multiLvlStrCache>
            </c:multiLvlStrRef>
          </c:cat>
          <c:val>
            <c:numRef>
              <c:f>'Aneks 2'!$H$4:$H$23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48915</c:v>
                </c:pt>
                <c:pt idx="5">
                  <c:v>0</c:v>
                </c:pt>
                <c:pt idx="6">
                  <c:v>0</c:v>
                </c:pt>
                <c:pt idx="7">
                  <c:v>55000</c:v>
                </c:pt>
                <c:pt idx="8">
                  <c:v>372000</c:v>
                </c:pt>
                <c:pt idx="9">
                  <c:v>5000</c:v>
                </c:pt>
                <c:pt idx="11">
                  <c:v>5000</c:v>
                </c:pt>
                <c:pt idx="12">
                  <c:v>0</c:v>
                </c:pt>
                <c:pt idx="13">
                  <c:v>16000</c:v>
                </c:pt>
                <c:pt idx="14">
                  <c:v>108500</c:v>
                </c:pt>
                <c:pt idx="15">
                  <c:v>108500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605415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40-4FE8-9776-6222ECCDF020}"/>
            </c:ext>
          </c:extLst>
        </c:ser>
        <c:ser>
          <c:idx val="6"/>
          <c:order val="6"/>
          <c:tx>
            <c:strRef>
              <c:f>'Aneks 2'!$I$3</c:f>
              <c:strCache>
                <c:ptCount val="1"/>
                <c:pt idx="0">
                  <c:v>Total 2025</c:v>
                </c:pt>
              </c:strCache>
            </c:strRef>
          </c:tx>
          <c:cat>
            <c:multiLvlStrRef>
              <c:f>'Aneks 2'!$A$4:$B$23</c:f>
              <c:multiLvlStrCache>
                <c:ptCount val="20"/>
                <c:lvl>
                  <c:pt idx="0">
                    <c:v>Zyra e Kryetarit</c:v>
                  </c:pt>
                  <c:pt idx="1">
                    <c:v>Zyra e Kuvendit Komunal</c:v>
                  </c:pt>
                  <c:pt idx="2">
                    <c:v>Administrata dhe Personeli</c:v>
                  </c:pt>
                  <c:pt idx="3">
                    <c:v>Buxheti dhe Financat</c:v>
                  </c:pt>
                  <c:pt idx="4">
                    <c:v>Shërbimet Publike dhe Emergjenca</c:v>
                  </c:pt>
                  <c:pt idx="5">
                    <c:v>Zyra Komunale për Komunitete</c:v>
                  </c:pt>
                  <c:pt idx="6">
                    <c:v>Bujqësia, Pylltaria dhe Zhvillimi Rural</c:v>
                  </c:pt>
                  <c:pt idx="7">
                    <c:v>Zhvillimi Ekonomik</c:v>
                  </c:pt>
                  <c:pt idx="8">
                    <c:v>Planifikimi Urban dhe Mjedisi</c:v>
                  </c:pt>
                  <c:pt idx="9">
                    <c:v>Shëndetësia dhe Mirëqenia Sociale</c:v>
                  </c:pt>
                  <c:pt idx="10">
                    <c:v>Administrata e shëndetësisë</c:v>
                  </c:pt>
                  <c:pt idx="11">
                    <c:v>Shërbimet e shëndetësisë primare</c:v>
                  </c:pt>
                  <c:pt idx="12">
                    <c:v>Shërbimet sociale</c:v>
                  </c:pt>
                  <c:pt idx="13">
                    <c:v>Kultura, Rinia dhe Sportet</c:v>
                  </c:pt>
                  <c:pt idx="14">
                    <c:v>Arsimi dhe Shkenca</c:v>
                  </c:pt>
                  <c:pt idx="15">
                    <c:v>Administrata e arsimit</c:v>
                  </c:pt>
                  <c:pt idx="16">
                    <c:v>Arsimi parashkollor dhe çerdhet</c:v>
                  </c:pt>
                  <c:pt idx="17">
                    <c:v>Arsimi fillor</c:v>
                  </c:pt>
                  <c:pt idx="18">
                    <c:v>Arsimi i mesëm</c:v>
                  </c:pt>
                  <c:pt idx="19">
                    <c:v>                    TOTALI</c:v>
                  </c:pt>
                </c:lvl>
                <c:lvl>
                  <c:pt idx="0">
                    <c:v>16035</c:v>
                  </c:pt>
                  <c:pt idx="1">
                    <c:v>16935</c:v>
                  </c:pt>
                  <c:pt idx="2">
                    <c:v>16335</c:v>
                  </c:pt>
                  <c:pt idx="3">
                    <c:v>17535</c:v>
                  </c:pt>
                  <c:pt idx="4">
                    <c:v>18444</c:v>
                  </c:pt>
                  <c:pt idx="5">
                    <c:v>19675</c:v>
                  </c:pt>
                  <c:pt idx="6">
                    <c:v>47115</c:v>
                  </c:pt>
                  <c:pt idx="7">
                    <c:v>48035</c:v>
                  </c:pt>
                  <c:pt idx="8">
                    <c:v>66480</c:v>
                  </c:pt>
                  <c:pt idx="9">
                    <c:v>730</c:v>
                  </c:pt>
                  <c:pt idx="10">
                    <c:v>73044</c:v>
                  </c:pt>
                  <c:pt idx="11">
                    <c:v>75050</c:v>
                  </c:pt>
                  <c:pt idx="12">
                    <c:v>75671</c:v>
                  </c:pt>
                  <c:pt idx="13">
                    <c:v>85035</c:v>
                  </c:pt>
                  <c:pt idx="14">
                    <c:v>920</c:v>
                  </c:pt>
                  <c:pt idx="15">
                    <c:v>92175</c:v>
                  </c:pt>
                  <c:pt idx="16">
                    <c:v>92890</c:v>
                  </c:pt>
                  <c:pt idx="17">
                    <c:v>94020</c:v>
                  </c:pt>
                  <c:pt idx="18">
                    <c:v>95220</c:v>
                  </c:pt>
                </c:lvl>
              </c:multiLvlStrCache>
            </c:multiLvlStrRef>
          </c:cat>
          <c:val>
            <c:numRef>
              <c:f>'Aneks 2'!$I$4:$I$23</c:f>
              <c:numCache>
                <c:formatCode>_(* #,##0.00_);_(* \(#,##0.00\);_(* "-"??_);_(@_)</c:formatCode>
                <c:ptCount val="20"/>
                <c:pt idx="0">
                  <c:v>200725</c:v>
                </c:pt>
                <c:pt idx="1">
                  <c:v>130670</c:v>
                </c:pt>
                <c:pt idx="2">
                  <c:v>246457</c:v>
                </c:pt>
                <c:pt idx="3">
                  <c:v>71427</c:v>
                </c:pt>
                <c:pt idx="4">
                  <c:v>276936</c:v>
                </c:pt>
                <c:pt idx="5">
                  <c:v>3900</c:v>
                </c:pt>
                <c:pt idx="6">
                  <c:v>40417</c:v>
                </c:pt>
                <c:pt idx="7">
                  <c:v>107122</c:v>
                </c:pt>
                <c:pt idx="8">
                  <c:v>483904</c:v>
                </c:pt>
                <c:pt idx="9">
                  <c:v>424357</c:v>
                </c:pt>
                <c:pt idx="10">
                  <c:v>12404</c:v>
                </c:pt>
                <c:pt idx="11">
                  <c:v>416212</c:v>
                </c:pt>
                <c:pt idx="12">
                  <c:v>28585</c:v>
                </c:pt>
                <c:pt idx="13">
                  <c:v>85091</c:v>
                </c:pt>
                <c:pt idx="14">
                  <c:v>1511607</c:v>
                </c:pt>
                <c:pt idx="15">
                  <c:v>222809</c:v>
                </c:pt>
                <c:pt idx="16">
                  <c:v>115536</c:v>
                </c:pt>
                <c:pt idx="17">
                  <c:v>962694</c:v>
                </c:pt>
                <c:pt idx="18">
                  <c:v>210568</c:v>
                </c:pt>
                <c:pt idx="19">
                  <c:v>3615457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40-4FE8-9776-6222ECCDF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48448"/>
        <c:axId val="150266624"/>
      </c:lineChart>
      <c:catAx>
        <c:axId val="15024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266624"/>
        <c:crosses val="autoZero"/>
        <c:auto val="1"/>
        <c:lblAlgn val="ctr"/>
        <c:lblOffset val="100"/>
        <c:noMultiLvlLbl val="0"/>
      </c:catAx>
      <c:valAx>
        <c:axId val="15026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0248448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Të</a:t>
            </a:r>
            <a:r>
              <a:rPr lang="en-US" baseline="0"/>
              <a:t> hyrat-Buxheti</a:t>
            </a:r>
            <a:endParaRPr lang="en-US"/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'Aneks 3'!$D$4:$D$5</c:f>
              <c:strCache>
                <c:ptCount val="2"/>
                <c:pt idx="0">
                  <c:v>Buxheti 2024</c:v>
                </c:pt>
                <c:pt idx="1">
                  <c:v>c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4933335841820201E-2"/>
                  <c:y val="-6.9625761531767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0-495C-9540-ABE235798A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3'!$C$6:$C$26</c:f>
              <c:strCache>
                <c:ptCount val="6"/>
                <c:pt idx="0">
                  <c:v>TË HYRAT KOMUNALE TOTALE</c:v>
                </c:pt>
                <c:pt idx="1">
                  <c:v>TË HYRAT VETANAKE</c:v>
                </c:pt>
                <c:pt idx="2">
                  <c:v>TRANSFERET QEVERITARE</c:v>
                </c:pt>
                <c:pt idx="3">
                  <c:v>Granti i përgjithshëm</c:v>
                </c:pt>
                <c:pt idx="4">
                  <c:v>Granti për arsim</c:v>
                </c:pt>
                <c:pt idx="5">
                  <c:v>Granti për shëndetësi</c:v>
                </c:pt>
              </c:strCache>
            </c:strRef>
          </c:cat>
          <c:val>
            <c:numRef>
              <c:f>'Aneks 3'!$D$6:$D$26</c:f>
              <c:numCache>
                <c:formatCode>_(* #,##0_);_(* \(#,##0\);_(* "-"??_);_(@_)</c:formatCode>
                <c:ptCount val="6"/>
                <c:pt idx="0">
                  <c:v>3349278</c:v>
                </c:pt>
                <c:pt idx="1">
                  <c:v>274376</c:v>
                </c:pt>
                <c:pt idx="2">
                  <c:v>3074902</c:v>
                </c:pt>
                <c:pt idx="3">
                  <c:v>1583941</c:v>
                </c:pt>
                <c:pt idx="4">
                  <c:v>1089623</c:v>
                </c:pt>
                <c:pt idx="5">
                  <c:v>401338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0-495C-9540-ABE235798AF2}"/>
            </c:ext>
          </c:extLst>
        </c:ser>
        <c:ser>
          <c:idx val="1"/>
          <c:order val="1"/>
          <c:tx>
            <c:strRef>
              <c:f>'Aneks 3'!$E$4:$E$5</c:f>
              <c:strCache>
                <c:ptCount val="2"/>
                <c:pt idx="0">
                  <c:v>Plani 2025</c:v>
                </c:pt>
                <c:pt idx="1">
                  <c:v>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7424270013526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0-495C-9540-ABE235798AF2}"/>
                </c:ext>
              </c:extLst>
            </c:dLbl>
            <c:dLbl>
              <c:idx val="1"/>
              <c:layout>
                <c:manualLayout>
                  <c:x val="-1.8518518518518583E-2"/>
                  <c:y val="1.39251523063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0-495C-9540-ABE235798A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3'!$C$6:$C$26</c:f>
              <c:strCache>
                <c:ptCount val="6"/>
                <c:pt idx="0">
                  <c:v>TË HYRAT KOMUNALE TOTALE</c:v>
                </c:pt>
                <c:pt idx="1">
                  <c:v>TË HYRAT VETANAKE</c:v>
                </c:pt>
                <c:pt idx="2">
                  <c:v>TRANSFERET QEVERITARE</c:v>
                </c:pt>
                <c:pt idx="3">
                  <c:v>Granti i përgjithshëm</c:v>
                </c:pt>
                <c:pt idx="4">
                  <c:v>Granti për arsim</c:v>
                </c:pt>
                <c:pt idx="5">
                  <c:v>Granti për shëndetësi</c:v>
                </c:pt>
              </c:strCache>
            </c:strRef>
          </c:cat>
          <c:val>
            <c:numRef>
              <c:f>'Aneks 3'!$E$6:$E$26</c:f>
              <c:numCache>
                <c:formatCode>_(* #,##0_);_(* \(#,##0\);_(* "-"??_);_(@_)</c:formatCode>
                <c:ptCount val="6"/>
                <c:pt idx="0">
                  <c:v>3615457</c:v>
                </c:pt>
                <c:pt idx="1">
                  <c:v>339719</c:v>
                </c:pt>
                <c:pt idx="2">
                  <c:v>3275738</c:v>
                </c:pt>
                <c:pt idx="3">
                  <c:v>1701892</c:v>
                </c:pt>
                <c:pt idx="4">
                  <c:v>1167634</c:v>
                </c:pt>
                <c:pt idx="5">
                  <c:v>406212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50-495C-9540-ABE235798AF2}"/>
            </c:ext>
          </c:extLst>
        </c:ser>
        <c:ser>
          <c:idx val="2"/>
          <c:order val="2"/>
          <c:tx>
            <c:strRef>
              <c:f>'Aneks 3'!$F$4:$F$5</c:f>
              <c:strCache>
                <c:ptCount val="2"/>
                <c:pt idx="0">
                  <c:v>Vlerësimi 2026</c:v>
                </c:pt>
                <c:pt idx="1">
                  <c:v>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5761316872428E-3"/>
                  <c:y val="-1.39251523063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0-495C-9540-ABE235798A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3'!$C$6:$C$26</c:f>
              <c:strCache>
                <c:ptCount val="6"/>
                <c:pt idx="0">
                  <c:v>TË HYRAT KOMUNALE TOTALE</c:v>
                </c:pt>
                <c:pt idx="1">
                  <c:v>TË HYRAT VETANAKE</c:v>
                </c:pt>
                <c:pt idx="2">
                  <c:v>TRANSFERET QEVERITARE</c:v>
                </c:pt>
                <c:pt idx="3">
                  <c:v>Granti i përgjithshëm</c:v>
                </c:pt>
                <c:pt idx="4">
                  <c:v>Granti për arsim</c:v>
                </c:pt>
                <c:pt idx="5">
                  <c:v>Granti për shëndetësi</c:v>
                </c:pt>
              </c:strCache>
            </c:strRef>
          </c:cat>
          <c:val>
            <c:numRef>
              <c:f>'Aneks 3'!$F$6:$F$26</c:f>
              <c:numCache>
                <c:formatCode>#,##0</c:formatCode>
                <c:ptCount val="6"/>
                <c:pt idx="0" formatCode="_(* #,##0_);_(* \(#,##0\);_(* &quot;-&quot;??_);_(@_)">
                  <c:v>3789234</c:v>
                </c:pt>
                <c:pt idx="1">
                  <c:v>366969</c:v>
                </c:pt>
                <c:pt idx="2" formatCode="_(* #,##0_);_(* \(#,##0\);_(* &quot;-&quot;??_);_(@_)">
                  <c:v>3422265</c:v>
                </c:pt>
                <c:pt idx="3" formatCode="_(* #,##0_);_(* \(#,##0\);_(* &quot;-&quot;??_);_(@_)">
                  <c:v>1794054</c:v>
                </c:pt>
                <c:pt idx="4" formatCode="_(* #,##0_);_(* \(#,##0\);_(* &quot;-&quot;??_);_(@_)">
                  <c:v>1202663</c:v>
                </c:pt>
                <c:pt idx="5" formatCode="_(* #,##0_);_(* \(#,##0\);_(* &quot;-&quot;??_);_(@_)">
                  <c:v>425548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50-495C-9540-ABE235798AF2}"/>
            </c:ext>
          </c:extLst>
        </c:ser>
        <c:ser>
          <c:idx val="3"/>
          <c:order val="3"/>
          <c:tx>
            <c:strRef>
              <c:f>'Aneks 3'!$G$4:$G$5</c:f>
              <c:strCache>
                <c:ptCount val="2"/>
                <c:pt idx="0">
                  <c:v>Vlerësimi 2027</c:v>
                </c:pt>
                <c:pt idx="1">
                  <c:v>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6.962576153176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50-495C-9540-ABE235798AF2}"/>
                </c:ext>
              </c:extLst>
            </c:dLbl>
            <c:dLbl>
              <c:idx val="1"/>
              <c:layout>
                <c:manualLayout>
                  <c:x val="0"/>
                  <c:y val="-3.1331592689295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50-495C-9540-ABE235798A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3'!$C$6:$C$26</c:f>
              <c:strCache>
                <c:ptCount val="6"/>
                <c:pt idx="0">
                  <c:v>TË HYRAT KOMUNALE TOTALE</c:v>
                </c:pt>
                <c:pt idx="1">
                  <c:v>TË HYRAT VETANAKE</c:v>
                </c:pt>
                <c:pt idx="2">
                  <c:v>TRANSFERET QEVERITARE</c:v>
                </c:pt>
                <c:pt idx="3">
                  <c:v>Granti i përgjithshëm</c:v>
                </c:pt>
                <c:pt idx="4">
                  <c:v>Granti për arsim</c:v>
                </c:pt>
                <c:pt idx="5">
                  <c:v>Granti për shëndetësi</c:v>
                </c:pt>
              </c:strCache>
            </c:strRef>
          </c:cat>
          <c:val>
            <c:numRef>
              <c:f>'Aneks 3'!$G$6:$G$26</c:f>
              <c:numCache>
                <c:formatCode>#,##0</c:formatCode>
                <c:ptCount val="6"/>
                <c:pt idx="0" formatCode="_(* #,##0_);_(* \(#,##0\);_(* &quot;-&quot;??_);_(@_)">
                  <c:v>3967100</c:v>
                </c:pt>
                <c:pt idx="1">
                  <c:v>394656</c:v>
                </c:pt>
                <c:pt idx="2" formatCode="_(* #,##0_);_(* \(#,##0\);_(* &quot;-&quot;??_);_(@_)">
                  <c:v>3572444</c:v>
                </c:pt>
                <c:pt idx="3" formatCode="_(* #,##0_);_(* \(#,##0\);_(* &quot;-&quot;??_);_(@_)">
                  <c:v>1887897</c:v>
                </c:pt>
                <c:pt idx="4" formatCode="_(* #,##0_);_(* \(#,##0\);_(* &quot;-&quot;??_);_(@_)">
                  <c:v>1238743</c:v>
                </c:pt>
                <c:pt idx="5" formatCode="_(* #,##0_);_(* \(#,##0\);_(* &quot;-&quot;??_);_(@_)">
                  <c:v>445804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50-495C-9540-ABE235798A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0779008"/>
        <c:axId val="150780544"/>
        <c:axId val="150585344"/>
      </c:bar3DChart>
      <c:catAx>
        <c:axId val="150779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780544"/>
        <c:crosses val="autoZero"/>
        <c:auto val="1"/>
        <c:lblAlgn val="ctr"/>
        <c:lblOffset val="100"/>
        <c:noMultiLvlLbl val="0"/>
      </c:catAx>
      <c:valAx>
        <c:axId val="15078054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150779008"/>
        <c:crosses val="autoZero"/>
        <c:crossBetween val="between"/>
      </c:valAx>
      <c:serAx>
        <c:axId val="150585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780544"/>
        <c:crosses val="autoZero"/>
      </c:serAx>
    </c:plotArea>
    <c:legend>
      <c:legendPos val="t"/>
      <c:overlay val="0"/>
    </c:legend>
    <c:plotVisOnly val="1"/>
    <c:dispBlanksAs val="gap"/>
    <c:showDLblsOverMax val="0"/>
  </c:chart>
  <c:spPr>
    <a:solidFill>
      <a:schemeClr val="accent5">
        <a:lumMod val="75000"/>
      </a:schemeClr>
    </a:solidFill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'Aneks 4'!$D$4</c:f>
              <c:strCache>
                <c:ptCount val="1"/>
                <c:pt idx="0">
                  <c:v>Plani 2025</c:v>
                </c:pt>
              </c:strCache>
            </c:strRef>
          </c:tx>
          <c:dLbls>
            <c:dLbl>
              <c:idx val="3"/>
              <c:layout>
                <c:manualLayout>
                  <c:x val="-0.13362397661457354"/>
                  <c:y val="-4.8174138232720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A8-4727-A4B5-BE33203DF013}"/>
                </c:ext>
              </c:extLst>
            </c:dLbl>
            <c:dLbl>
              <c:idx val="5"/>
              <c:layout>
                <c:manualLayout>
                  <c:x val="3.6692986192259983E-3"/>
                  <c:y val="3.30269116360454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A8-4727-A4B5-BE33203DF013}"/>
                </c:ext>
              </c:extLst>
            </c:dLbl>
            <c:dLbl>
              <c:idx val="9"/>
              <c:layout>
                <c:manualLayout>
                  <c:x val="0"/>
                  <c:y val="-2.1333333333333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A8-4727-A4B5-BE33203DF013}"/>
                </c:ext>
              </c:extLst>
            </c:dLbl>
            <c:dLbl>
              <c:idx val="10"/>
              <c:layout>
                <c:manualLayout>
                  <c:x val="-0.12205270457697663"/>
                  <c:y val="0.106666666666666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A8-4727-A4B5-BE33203DF013}"/>
                </c:ext>
              </c:extLst>
            </c:dLbl>
            <c:dLbl>
              <c:idx val="11"/>
              <c:layout>
                <c:manualLayout>
                  <c:x val="6.1026425094921316E-2"/>
                  <c:y val="1.77777777777777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23208506703651"/>
                      <c:h val="0.10174236220472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8A8-4727-A4B5-BE33203DF013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Tjera
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3A-4D7A-9EBE-9007A59EE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'Aneks 4'!$C$5:$C$20</c:f>
              <c:strCache>
                <c:ptCount val="12"/>
                <c:pt idx="0">
                  <c:v>Tatimi në pronë</c:v>
                </c:pt>
                <c:pt idx="1">
                  <c:v>Tatimi në tokë</c:v>
                </c:pt>
                <c:pt idx="2">
                  <c:v>Licencat dhe lejet</c:v>
                </c:pt>
                <c:pt idx="3">
                  <c:v>Certifikatat dhe dokumentet zyrtare</c:v>
                </c:pt>
                <c:pt idx="4">
                  <c:v>Taksat e pajisjeve motorike</c:v>
                </c:pt>
                <c:pt idx="5">
                  <c:v>Lejet për ndërtesa</c:v>
                </c:pt>
                <c:pt idx="6">
                  <c:v>Taksat tjera komunale</c:v>
                </c:pt>
                <c:pt idx="7">
                  <c:v>Të hyrat nga qiraja</c:v>
                </c:pt>
                <c:pt idx="8">
                  <c:v>Bashkë-pagesat për arsim</c:v>
                </c:pt>
                <c:pt idx="9">
                  <c:v>Bashkë-pagesat për shëndetësi</c:v>
                </c:pt>
                <c:pt idx="10">
                  <c:v>Ngarkesat rregullatore</c:v>
                </c:pt>
                <c:pt idx="11">
                  <c:v>Ngarkesat tjera komunale</c:v>
                </c:pt>
              </c:strCache>
            </c:strRef>
          </c:cat>
          <c:val>
            <c:numRef>
              <c:f>'Aneks 4'!$D$5:$D$20</c:f>
              <c:numCache>
                <c:formatCode>_(* #,##0_);_(* \(#,##0\);_(* "-"??_);_(@_)</c:formatCode>
                <c:ptCount val="12"/>
                <c:pt idx="0">
                  <c:v>135908</c:v>
                </c:pt>
                <c:pt idx="1">
                  <c:v>31970</c:v>
                </c:pt>
                <c:pt idx="2">
                  <c:v>5000</c:v>
                </c:pt>
                <c:pt idx="3">
                  <c:v>8000</c:v>
                </c:pt>
                <c:pt idx="4">
                  <c:v>21000</c:v>
                </c:pt>
                <c:pt idx="5">
                  <c:v>25000</c:v>
                </c:pt>
                <c:pt idx="6">
                  <c:v>85000</c:v>
                </c:pt>
                <c:pt idx="7">
                  <c:v>3000</c:v>
                </c:pt>
                <c:pt idx="8">
                  <c:v>15000</c:v>
                </c:pt>
                <c:pt idx="9">
                  <c:v>9000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A-4D7A-9EBE-9007A59EE378}"/>
            </c:ext>
          </c:extLst>
        </c:ser>
        <c:ser>
          <c:idx val="1"/>
          <c:order val="1"/>
          <c:tx>
            <c:strRef>
              <c:f>'Aneks 4'!$E$4</c:f>
              <c:strCache>
                <c:ptCount val="1"/>
                <c:pt idx="0">
                  <c:v>Vlerësimi 2026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'Aneks 4'!$C$5:$C$20</c:f>
              <c:strCache>
                <c:ptCount val="12"/>
                <c:pt idx="0">
                  <c:v>Tatimi në pronë</c:v>
                </c:pt>
                <c:pt idx="1">
                  <c:v>Tatimi në tokë</c:v>
                </c:pt>
                <c:pt idx="2">
                  <c:v>Licencat dhe lejet</c:v>
                </c:pt>
                <c:pt idx="3">
                  <c:v>Certifikatat dhe dokumentet zyrtare</c:v>
                </c:pt>
                <c:pt idx="4">
                  <c:v>Taksat e pajisjeve motorike</c:v>
                </c:pt>
                <c:pt idx="5">
                  <c:v>Lejet për ndërtesa</c:v>
                </c:pt>
                <c:pt idx="6">
                  <c:v>Taksat tjera komunale</c:v>
                </c:pt>
                <c:pt idx="7">
                  <c:v>Të hyrat nga qiraja</c:v>
                </c:pt>
                <c:pt idx="8">
                  <c:v>Bashkë-pagesat për arsim</c:v>
                </c:pt>
                <c:pt idx="9">
                  <c:v>Bashkë-pagesat për shëndetësi</c:v>
                </c:pt>
                <c:pt idx="10">
                  <c:v>Ngarkesat rregullatore</c:v>
                </c:pt>
                <c:pt idx="11">
                  <c:v>Ngarkesat tjera komunale</c:v>
                </c:pt>
              </c:strCache>
            </c:strRef>
          </c:cat>
          <c:val>
            <c:numRef>
              <c:f>'Aneks 4'!$E$5:$E$20</c:f>
              <c:numCache>
                <c:formatCode>_(* #,##0_);_(* \(#,##0\);_(* "-"??_);_(@_)</c:formatCode>
                <c:ptCount val="12"/>
                <c:pt idx="0">
                  <c:v>149145</c:v>
                </c:pt>
                <c:pt idx="1">
                  <c:v>37392</c:v>
                </c:pt>
                <c:pt idx="2">
                  <c:v>5841</c:v>
                </c:pt>
                <c:pt idx="3">
                  <c:v>8500</c:v>
                </c:pt>
                <c:pt idx="4">
                  <c:v>22000</c:v>
                </c:pt>
                <c:pt idx="5">
                  <c:v>26000</c:v>
                </c:pt>
                <c:pt idx="6">
                  <c:v>87000</c:v>
                </c:pt>
                <c:pt idx="7">
                  <c:v>4000</c:v>
                </c:pt>
                <c:pt idx="8">
                  <c:v>16000</c:v>
                </c:pt>
                <c:pt idx="9">
                  <c:v>11332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3A-4D7A-9EBE-9007A59EE378}"/>
            </c:ext>
          </c:extLst>
        </c:ser>
        <c:ser>
          <c:idx val="2"/>
          <c:order val="2"/>
          <c:tx>
            <c:strRef>
              <c:f>'Aneks 4'!$F$4</c:f>
              <c:strCache>
                <c:ptCount val="1"/>
                <c:pt idx="0">
                  <c:v>Vlerësimi 2027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'Aneks 4'!$C$5:$C$20</c:f>
              <c:strCache>
                <c:ptCount val="12"/>
                <c:pt idx="0">
                  <c:v>Tatimi në pronë</c:v>
                </c:pt>
                <c:pt idx="1">
                  <c:v>Tatimi në tokë</c:v>
                </c:pt>
                <c:pt idx="2">
                  <c:v>Licencat dhe lejet</c:v>
                </c:pt>
                <c:pt idx="3">
                  <c:v>Certifikatat dhe dokumentet zyrtare</c:v>
                </c:pt>
                <c:pt idx="4">
                  <c:v>Taksat e pajisjeve motorike</c:v>
                </c:pt>
                <c:pt idx="5">
                  <c:v>Lejet për ndërtesa</c:v>
                </c:pt>
                <c:pt idx="6">
                  <c:v>Taksat tjera komunale</c:v>
                </c:pt>
                <c:pt idx="7">
                  <c:v>Të hyrat nga qiraja</c:v>
                </c:pt>
                <c:pt idx="8">
                  <c:v>Bashkë-pagesat për arsim</c:v>
                </c:pt>
                <c:pt idx="9">
                  <c:v>Bashkë-pagesat për shëndetësi</c:v>
                </c:pt>
                <c:pt idx="10">
                  <c:v>Ngarkesat rregullatore</c:v>
                </c:pt>
                <c:pt idx="11">
                  <c:v>Ngarkesat tjera komunale</c:v>
                </c:pt>
              </c:strCache>
            </c:strRef>
          </c:cat>
          <c:val>
            <c:numRef>
              <c:f>'Aneks 4'!$F$5:$F$20</c:f>
              <c:numCache>
                <c:formatCode>_(* #,##0_);_(* \(#,##0\);_(* "-"??_);_(@_)</c:formatCode>
                <c:ptCount val="12"/>
                <c:pt idx="0">
                  <c:v>159958</c:v>
                </c:pt>
                <c:pt idx="1">
                  <c:v>45245</c:v>
                </c:pt>
                <c:pt idx="2">
                  <c:v>5600</c:v>
                </c:pt>
                <c:pt idx="3">
                  <c:v>8600</c:v>
                </c:pt>
                <c:pt idx="4">
                  <c:v>23000</c:v>
                </c:pt>
                <c:pt idx="5">
                  <c:v>30000</c:v>
                </c:pt>
                <c:pt idx="6">
                  <c:v>88500</c:v>
                </c:pt>
                <c:pt idx="7">
                  <c:v>5000</c:v>
                </c:pt>
                <c:pt idx="8">
                  <c:v>17000</c:v>
                </c:pt>
                <c:pt idx="9">
                  <c:v>11653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3A-4D7A-9EBE-9007A59EE3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econdPieSize val="75"/>
        <c:serLines/>
      </c:ofPieChart>
    </c:plotArea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447674</xdr:colOff>
      <xdr:row>4</xdr:row>
      <xdr:rowOff>285749</xdr:rowOff>
    </xdr:from>
    <xdr:to>
      <xdr:col>23</xdr:col>
      <xdr:colOff>257175</xdr:colOff>
      <xdr:row>15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28</xdr:row>
      <xdr:rowOff>9524</xdr:rowOff>
    </xdr:from>
    <xdr:to>
      <xdr:col>6</xdr:col>
      <xdr:colOff>676275</xdr:colOff>
      <xdr:row>47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38099</xdr:rowOff>
    </xdr:from>
    <xdr:to>
      <xdr:col>8</xdr:col>
      <xdr:colOff>504825</xdr:colOff>
      <xdr:row>44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P171"/>
  <sheetViews>
    <sheetView zoomScaleNormal="100" workbookViewId="0">
      <selection activeCell="D173" sqref="D173"/>
    </sheetView>
  </sheetViews>
  <sheetFormatPr defaultRowHeight="14.4" x14ac:dyDescent="0.3"/>
  <cols>
    <col min="1" max="1" width="5.5546875" customWidth="1"/>
    <col min="2" max="2" width="6.6640625" bestFit="1" customWidth="1"/>
    <col min="3" max="3" width="6.44140625" customWidth="1"/>
    <col min="4" max="4" width="44" customWidth="1"/>
    <col min="5" max="5" width="5.88671875" bestFit="1" customWidth="1"/>
    <col min="6" max="6" width="11.5546875" style="50" bestFit="1" customWidth="1"/>
    <col min="7" max="7" width="10.44140625" bestFit="1" customWidth="1"/>
    <col min="8" max="8" width="12" customWidth="1"/>
    <col min="9" max="9" width="13.6640625" customWidth="1"/>
    <col min="10" max="10" width="11.6640625" bestFit="1" customWidth="1"/>
    <col min="11" max="11" width="11.88671875" customWidth="1"/>
    <col min="13" max="13" width="11.5546875" customWidth="1"/>
    <col min="14" max="14" width="11.6640625" bestFit="1" customWidth="1"/>
    <col min="15" max="15" width="11.5546875" bestFit="1" customWidth="1"/>
  </cols>
  <sheetData>
    <row r="2" spans="1:14" ht="17.399999999999999" x14ac:dyDescent="0.3">
      <c r="A2" s="195" t="s">
        <v>150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4" ht="17.399999999999999" x14ac:dyDescent="0.3">
      <c r="A3" s="3"/>
      <c r="B3" s="3"/>
      <c r="C3" s="3"/>
      <c r="D3" s="4" t="s">
        <v>4</v>
      </c>
      <c r="E3" s="3"/>
      <c r="F3" s="111"/>
      <c r="G3" s="3"/>
      <c r="H3" s="3"/>
      <c r="I3" s="3"/>
      <c r="J3" s="3"/>
      <c r="K3" s="3"/>
    </row>
    <row r="4" spans="1:14" ht="17.399999999999999" x14ac:dyDescent="0.3">
      <c r="A4" s="3"/>
      <c r="B4" s="3"/>
      <c r="C4" s="3"/>
      <c r="D4" s="4"/>
      <c r="E4" s="3"/>
      <c r="F4" s="111"/>
      <c r="G4" s="3"/>
      <c r="H4" s="3"/>
      <c r="I4" s="3"/>
      <c r="J4" s="3"/>
      <c r="K4" s="3"/>
    </row>
    <row r="5" spans="1:14" ht="49.5" customHeight="1" x14ac:dyDescent="0.3">
      <c r="A5" s="5" t="s">
        <v>5</v>
      </c>
      <c r="B5" s="5" t="s">
        <v>6</v>
      </c>
      <c r="C5" s="5" t="s">
        <v>53</v>
      </c>
      <c r="D5" s="6" t="s">
        <v>7</v>
      </c>
      <c r="E5" s="7" t="s">
        <v>8</v>
      </c>
      <c r="F5" s="112" t="s">
        <v>78</v>
      </c>
      <c r="G5" s="8" t="s">
        <v>9</v>
      </c>
      <c r="H5" s="7" t="s">
        <v>10</v>
      </c>
      <c r="I5" s="7" t="s">
        <v>11</v>
      </c>
      <c r="J5" s="7" t="s">
        <v>12</v>
      </c>
      <c r="K5" s="8" t="s">
        <v>13</v>
      </c>
    </row>
    <row r="6" spans="1:14" x14ac:dyDescent="0.3">
      <c r="A6" s="9" t="s">
        <v>14</v>
      </c>
      <c r="B6" s="9" t="s">
        <v>15</v>
      </c>
      <c r="C6" s="9" t="s">
        <v>16</v>
      </c>
      <c r="D6" s="9" t="s">
        <v>17</v>
      </c>
      <c r="E6" s="9" t="s">
        <v>18</v>
      </c>
      <c r="F6" s="113" t="s">
        <v>19</v>
      </c>
      <c r="G6" s="10" t="s">
        <v>20</v>
      </c>
      <c r="H6" s="9" t="s">
        <v>21</v>
      </c>
      <c r="I6" s="9" t="s">
        <v>22</v>
      </c>
      <c r="J6" s="9" t="s">
        <v>23</v>
      </c>
      <c r="K6" s="10" t="s">
        <v>59</v>
      </c>
    </row>
    <row r="7" spans="1:14" ht="15.6" x14ac:dyDescent="0.3">
      <c r="A7" s="11"/>
      <c r="B7" s="11"/>
      <c r="C7" s="11"/>
      <c r="D7" s="55" t="s">
        <v>24</v>
      </c>
      <c r="E7" s="12">
        <f>E12+E22+E32+E42+E52+E62+E72+E82+E92+E102+E122+E127+E137</f>
        <v>260</v>
      </c>
      <c r="F7" s="13">
        <f>F8+F9+F10+F11</f>
        <v>2188542</v>
      </c>
      <c r="G7" s="13">
        <f t="shared" ref="G7:I7" si="0">G8+G9+G10+G11</f>
        <v>584500</v>
      </c>
      <c r="H7" s="13">
        <f t="shared" si="0"/>
        <v>94000</v>
      </c>
      <c r="I7" s="13">
        <f t="shared" si="0"/>
        <v>143000</v>
      </c>
      <c r="J7" s="13">
        <f>J8+J9+J10+J11</f>
        <v>605415</v>
      </c>
      <c r="K7" s="13">
        <f>K8+K9+K10+K11</f>
        <v>3615457</v>
      </c>
      <c r="M7" s="50"/>
    </row>
    <row r="8" spans="1:14" x14ac:dyDescent="0.3">
      <c r="A8" s="15"/>
      <c r="B8" s="16"/>
      <c r="C8" s="16"/>
      <c r="D8" s="17" t="s">
        <v>25</v>
      </c>
      <c r="E8" s="16"/>
      <c r="F8" s="37">
        <f>F13+F23+F33+F43+F53+F63+F73+F83+F93+F103+F118+F128+F138</f>
        <v>2188542</v>
      </c>
      <c r="G8" s="18">
        <f>G13+G23+G33+G43+G53+G63+G73+G83+G93+G103+G118+G128+G138</f>
        <v>528800</v>
      </c>
      <c r="H8" s="18">
        <f>H13+H23+H33+H43+H52+H63+H73+H83+H93+H103+H118+H128+H138</f>
        <v>94000</v>
      </c>
      <c r="I8" s="18">
        <f t="shared" ref="I8" si="1">I13+I23+I33+I43+I53+I63+I73+I83+I93+I103+I118+I138</f>
        <v>0</v>
      </c>
      <c r="J8" s="18">
        <f>J13+J23+J33+J43+J53+J63+J73+J83+J93+J103+J118+J128+J138</f>
        <v>464396</v>
      </c>
      <c r="K8" s="18">
        <f>K13+K23+K33+K43+K53+K63+K73+K83+K93+K103+K118+K128+K138</f>
        <v>3275738</v>
      </c>
      <c r="M8" s="50"/>
    </row>
    <row r="9" spans="1:14" x14ac:dyDescent="0.3">
      <c r="A9" s="15"/>
      <c r="B9" s="16"/>
      <c r="C9" s="16"/>
      <c r="D9" s="17" t="s">
        <v>26</v>
      </c>
      <c r="E9" s="16"/>
      <c r="F9" s="37">
        <f>F14+F34+F44+F54+F64+F74+F84+F94+F104+F119+F139</f>
        <v>0</v>
      </c>
      <c r="G9" s="18">
        <f>G14+G24+G34+G44+G54+G64+G74+G84+G94+G104+G119+G139</f>
        <v>55700</v>
      </c>
      <c r="H9" s="18">
        <f>H14+H34+H44+H54+H64+H74+H84+H94+H104+H119+H139</f>
        <v>0</v>
      </c>
      <c r="I9" s="18">
        <f>I14+I34+I44+I54+I64+I74+I84+I94+I104+I119+I134+I139</f>
        <v>143000</v>
      </c>
      <c r="J9" s="18">
        <f>J14+J34+J44+J54+J64+J74+J84+J94+J104+J119+J129+J139</f>
        <v>141019</v>
      </c>
      <c r="K9" s="18">
        <f>K14+K34+K44+K54+K64+K74+K84+K94+K104+K119+K129+K139</f>
        <v>339719</v>
      </c>
      <c r="M9" s="14"/>
    </row>
    <row r="10" spans="1:14" x14ac:dyDescent="0.3">
      <c r="A10" s="15"/>
      <c r="B10" s="16"/>
      <c r="C10" s="16"/>
      <c r="D10" s="17" t="s">
        <v>27</v>
      </c>
      <c r="E10" s="16"/>
      <c r="F10" s="37">
        <f>F15+F25+F35+F45+F55+F65+F75+F85+F95+F100+F105+F120+F140</f>
        <v>0</v>
      </c>
      <c r="G10" s="18">
        <f t="shared" ref="G10:K10" si="2">G15+G25+G35+G45+G55+G65+G75+G85+G95+G100+G105+G120+G140</f>
        <v>0</v>
      </c>
      <c r="H10" s="18">
        <f t="shared" si="2"/>
        <v>0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M10" s="14"/>
      <c r="N10" s="19"/>
    </row>
    <row r="11" spans="1:14" x14ac:dyDescent="0.3">
      <c r="A11" s="15"/>
      <c r="B11" s="16"/>
      <c r="C11" s="16"/>
      <c r="D11" s="17" t="s">
        <v>28</v>
      </c>
      <c r="E11" s="16"/>
      <c r="F11" s="37">
        <f>F16+F26+F36+F46+F56+F66+F76+F86+F96+F106+F121+F141</f>
        <v>0</v>
      </c>
      <c r="G11" s="18">
        <f t="shared" ref="G11:K11" si="3">G16+G26+G36+G46+G56+G66+G76+G86+G96+G106+G121+G141</f>
        <v>0</v>
      </c>
      <c r="H11" s="18">
        <f t="shared" si="3"/>
        <v>0</v>
      </c>
      <c r="I11" s="18">
        <f t="shared" si="3"/>
        <v>0</v>
      </c>
      <c r="J11" s="18">
        <f t="shared" si="3"/>
        <v>0</v>
      </c>
      <c r="K11" s="18">
        <f t="shared" si="3"/>
        <v>0</v>
      </c>
      <c r="M11" s="14"/>
    </row>
    <row r="12" spans="1:14" x14ac:dyDescent="0.3">
      <c r="A12" s="20">
        <v>160</v>
      </c>
      <c r="B12" s="21"/>
      <c r="C12" s="21"/>
      <c r="D12" s="20" t="s">
        <v>29</v>
      </c>
      <c r="E12" s="21">
        <f>E13</f>
        <v>11</v>
      </c>
      <c r="F12" s="114">
        <f>F17</f>
        <v>110725</v>
      </c>
      <c r="G12" s="22">
        <f t="shared" ref="G12:K12" si="4">G17</f>
        <v>50000</v>
      </c>
      <c r="H12" s="22">
        <f t="shared" si="4"/>
        <v>0</v>
      </c>
      <c r="I12" s="22">
        <f t="shared" si="4"/>
        <v>40000</v>
      </c>
      <c r="J12" s="22">
        <f t="shared" si="4"/>
        <v>0</v>
      </c>
      <c r="K12" s="22">
        <f t="shared" si="4"/>
        <v>200725</v>
      </c>
      <c r="M12" s="14"/>
    </row>
    <row r="13" spans="1:14" x14ac:dyDescent="0.3">
      <c r="A13" s="15"/>
      <c r="B13" s="16"/>
      <c r="C13" s="16"/>
      <c r="D13" s="17" t="s">
        <v>25</v>
      </c>
      <c r="E13" s="16">
        <f>E18</f>
        <v>11</v>
      </c>
      <c r="F13" s="37">
        <f>F18</f>
        <v>110725</v>
      </c>
      <c r="G13" s="18">
        <f>G18</f>
        <v>50000</v>
      </c>
      <c r="H13" s="18">
        <f t="shared" ref="H13:K13" si="5">H18</f>
        <v>0</v>
      </c>
      <c r="I13" s="18">
        <f t="shared" si="5"/>
        <v>0</v>
      </c>
      <c r="J13" s="18">
        <f t="shared" si="5"/>
        <v>0</v>
      </c>
      <c r="K13" s="18">
        <f t="shared" si="5"/>
        <v>160725</v>
      </c>
    </row>
    <row r="14" spans="1:14" x14ac:dyDescent="0.3">
      <c r="A14" s="15"/>
      <c r="B14" s="16"/>
      <c r="C14" s="16"/>
      <c r="D14" s="17" t="s">
        <v>26</v>
      </c>
      <c r="E14" s="16"/>
      <c r="F14" s="37">
        <f>F19</f>
        <v>0</v>
      </c>
      <c r="G14" s="18">
        <f t="shared" ref="G14:K14" si="6">G19</f>
        <v>0</v>
      </c>
      <c r="H14" s="18">
        <f t="shared" si="6"/>
        <v>0</v>
      </c>
      <c r="I14" s="18">
        <f t="shared" si="6"/>
        <v>40000</v>
      </c>
      <c r="J14" s="18">
        <f t="shared" si="6"/>
        <v>0</v>
      </c>
      <c r="K14" s="18">
        <f t="shared" si="6"/>
        <v>40000</v>
      </c>
    </row>
    <row r="15" spans="1:14" x14ac:dyDescent="0.3">
      <c r="A15" s="15"/>
      <c r="B15" s="16"/>
      <c r="C15" s="16"/>
      <c r="D15" s="17" t="s">
        <v>27</v>
      </c>
      <c r="E15" s="16"/>
      <c r="F15" s="37">
        <f>F20</f>
        <v>0</v>
      </c>
      <c r="G15" s="18">
        <f t="shared" ref="G15:K15" si="7">G20</f>
        <v>0</v>
      </c>
      <c r="H15" s="18">
        <f t="shared" si="7"/>
        <v>0</v>
      </c>
      <c r="I15" s="18">
        <f t="shared" si="7"/>
        <v>0</v>
      </c>
      <c r="J15" s="18">
        <f t="shared" si="7"/>
        <v>0</v>
      </c>
      <c r="K15" s="18">
        <f t="shared" si="7"/>
        <v>0</v>
      </c>
    </row>
    <row r="16" spans="1:14" x14ac:dyDescent="0.3">
      <c r="A16" s="15"/>
      <c r="B16" s="16"/>
      <c r="C16" s="16"/>
      <c r="D16" s="17" t="s">
        <v>28</v>
      </c>
      <c r="E16" s="16"/>
      <c r="F16" s="37">
        <f>F21</f>
        <v>0</v>
      </c>
      <c r="G16" s="18">
        <f t="shared" ref="G16:K16" si="8">G21</f>
        <v>0</v>
      </c>
      <c r="H16" s="18">
        <f t="shared" si="8"/>
        <v>0</v>
      </c>
      <c r="I16" s="18">
        <f t="shared" si="8"/>
        <v>0</v>
      </c>
      <c r="J16" s="18">
        <f t="shared" si="8"/>
        <v>0</v>
      </c>
      <c r="K16" s="18">
        <f t="shared" si="8"/>
        <v>0</v>
      </c>
    </row>
    <row r="17" spans="1:11" x14ac:dyDescent="0.3">
      <c r="A17" s="24"/>
      <c r="B17" s="25">
        <v>16035</v>
      </c>
      <c r="C17" s="53" t="s">
        <v>51</v>
      </c>
      <c r="D17" s="26" t="s">
        <v>29</v>
      </c>
      <c r="E17" s="25">
        <f>E18</f>
        <v>11</v>
      </c>
      <c r="F17" s="115">
        <f>SUM(F18:F21)</f>
        <v>110725</v>
      </c>
      <c r="G17" s="27">
        <f t="shared" ref="G17:J17" si="9">SUM(G18:G21)</f>
        <v>50000</v>
      </c>
      <c r="H17" s="27">
        <f t="shared" si="9"/>
        <v>0</v>
      </c>
      <c r="I17" s="27">
        <f t="shared" si="9"/>
        <v>40000</v>
      </c>
      <c r="J17" s="27">
        <f t="shared" si="9"/>
        <v>0</v>
      </c>
      <c r="K17" s="27">
        <f>SUM(K18:K21)</f>
        <v>200725</v>
      </c>
    </row>
    <row r="18" spans="1:11" x14ac:dyDescent="0.3">
      <c r="A18" s="15"/>
      <c r="B18" s="16"/>
      <c r="C18" s="16"/>
      <c r="D18" s="17" t="s">
        <v>25</v>
      </c>
      <c r="E18" s="16">
        <v>11</v>
      </c>
      <c r="F18" s="37">
        <v>110725</v>
      </c>
      <c r="G18" s="18">
        <v>50000</v>
      </c>
      <c r="H18" s="18">
        <v>0</v>
      </c>
      <c r="I18" s="18">
        <v>0</v>
      </c>
      <c r="J18" s="18">
        <v>0</v>
      </c>
      <c r="K18" s="18">
        <f>SUM(F18:J18)</f>
        <v>160725</v>
      </c>
    </row>
    <row r="19" spans="1:11" x14ac:dyDescent="0.3">
      <c r="A19" s="15"/>
      <c r="B19" s="16"/>
      <c r="C19" s="16"/>
      <c r="D19" s="17" t="s">
        <v>26</v>
      </c>
      <c r="E19" s="16"/>
      <c r="F19" s="37"/>
      <c r="G19" s="18"/>
      <c r="H19" s="18"/>
      <c r="I19" s="18">
        <v>40000</v>
      </c>
      <c r="J19" s="18"/>
      <c r="K19" s="18">
        <f t="shared" ref="K19:K21" si="10">SUM(F19:J19)</f>
        <v>40000</v>
      </c>
    </row>
    <row r="20" spans="1:11" x14ac:dyDescent="0.3">
      <c r="A20" s="15"/>
      <c r="B20" s="16"/>
      <c r="C20" s="16"/>
      <c r="D20" s="17" t="s">
        <v>27</v>
      </c>
      <c r="E20" s="29"/>
      <c r="F20" s="37"/>
      <c r="G20" s="18"/>
      <c r="H20" s="18"/>
      <c r="I20" s="18"/>
      <c r="J20" s="18"/>
      <c r="K20" s="18">
        <f t="shared" si="10"/>
        <v>0</v>
      </c>
    </row>
    <row r="21" spans="1:11" x14ac:dyDescent="0.3">
      <c r="A21" s="15"/>
      <c r="B21" s="16"/>
      <c r="C21" s="16"/>
      <c r="D21" s="17" t="s">
        <v>28</v>
      </c>
      <c r="E21" s="29"/>
      <c r="F21" s="37"/>
      <c r="G21" s="18"/>
      <c r="H21" s="18"/>
      <c r="I21" s="18"/>
      <c r="J21" s="18"/>
      <c r="K21" s="18">
        <f t="shared" si="10"/>
        <v>0</v>
      </c>
    </row>
    <row r="22" spans="1:11" x14ac:dyDescent="0.3">
      <c r="A22" s="30">
        <v>169</v>
      </c>
      <c r="B22" s="21"/>
      <c r="C22" s="21"/>
      <c r="D22" s="20" t="s">
        <v>30</v>
      </c>
      <c r="E22" s="21">
        <f>E23</f>
        <v>15</v>
      </c>
      <c r="F22" s="114">
        <f>F27</f>
        <v>113170</v>
      </c>
      <c r="G22" s="22">
        <f t="shared" ref="G22:K22" si="11">G27</f>
        <v>17500</v>
      </c>
      <c r="H22" s="22">
        <f t="shared" si="11"/>
        <v>0</v>
      </c>
      <c r="I22" s="22">
        <f t="shared" si="11"/>
        <v>0</v>
      </c>
      <c r="J22" s="22">
        <f t="shared" si="11"/>
        <v>0</v>
      </c>
      <c r="K22" s="22">
        <f t="shared" si="11"/>
        <v>130670</v>
      </c>
    </row>
    <row r="23" spans="1:11" x14ac:dyDescent="0.3">
      <c r="A23" s="15"/>
      <c r="B23" s="16"/>
      <c r="C23" s="16"/>
      <c r="D23" s="17" t="s">
        <v>25</v>
      </c>
      <c r="E23" s="16">
        <f>E28</f>
        <v>15</v>
      </c>
      <c r="F23" s="37">
        <f>F28</f>
        <v>113170</v>
      </c>
      <c r="G23" s="18">
        <f t="shared" ref="G23:K23" si="12">G28</f>
        <v>17500</v>
      </c>
      <c r="H23" s="18">
        <f t="shared" si="12"/>
        <v>0</v>
      </c>
      <c r="I23" s="18">
        <f t="shared" si="12"/>
        <v>0</v>
      </c>
      <c r="J23" s="18">
        <f t="shared" si="12"/>
        <v>0</v>
      </c>
      <c r="K23" s="18">
        <f t="shared" si="12"/>
        <v>130670</v>
      </c>
    </row>
    <row r="24" spans="1:11" x14ac:dyDescent="0.3">
      <c r="A24" s="15"/>
      <c r="B24" s="16"/>
      <c r="C24" s="16"/>
      <c r="D24" s="17" t="s">
        <v>26</v>
      </c>
      <c r="E24" s="16"/>
      <c r="F24" s="37">
        <f>F29</f>
        <v>0</v>
      </c>
      <c r="G24" s="18">
        <f t="shared" ref="G24:K24" si="13">G29</f>
        <v>0</v>
      </c>
      <c r="H24" s="18">
        <f t="shared" si="13"/>
        <v>0</v>
      </c>
      <c r="I24" s="18">
        <f t="shared" si="13"/>
        <v>0</v>
      </c>
      <c r="J24" s="18">
        <f t="shared" si="13"/>
        <v>0</v>
      </c>
      <c r="K24" s="18">
        <f t="shared" si="13"/>
        <v>0</v>
      </c>
    </row>
    <row r="25" spans="1:11" x14ac:dyDescent="0.3">
      <c r="A25" s="15"/>
      <c r="B25" s="16"/>
      <c r="C25" s="16"/>
      <c r="D25" s="17" t="s">
        <v>27</v>
      </c>
      <c r="E25" s="16"/>
      <c r="F25" s="37">
        <f>F30</f>
        <v>0</v>
      </c>
      <c r="G25" s="18">
        <f t="shared" ref="G25:J25" si="14">G30</f>
        <v>0</v>
      </c>
      <c r="H25" s="18">
        <f t="shared" si="14"/>
        <v>0</v>
      </c>
      <c r="I25" s="18">
        <f t="shared" si="14"/>
        <v>0</v>
      </c>
      <c r="J25" s="18">
        <f t="shared" si="14"/>
        <v>0</v>
      </c>
      <c r="K25" s="18">
        <f t="shared" ref="K25" si="15">K30</f>
        <v>0</v>
      </c>
    </row>
    <row r="26" spans="1:11" x14ac:dyDescent="0.3">
      <c r="A26" s="15"/>
      <c r="B26" s="16"/>
      <c r="C26" s="16"/>
      <c r="D26" s="17" t="s">
        <v>28</v>
      </c>
      <c r="E26" s="16"/>
      <c r="F26" s="37">
        <f>F31</f>
        <v>0</v>
      </c>
      <c r="G26" s="18">
        <f t="shared" ref="G26:K26" si="16">G31</f>
        <v>0</v>
      </c>
      <c r="H26" s="18">
        <f t="shared" si="16"/>
        <v>0</v>
      </c>
      <c r="I26" s="18">
        <f t="shared" si="16"/>
        <v>0</v>
      </c>
      <c r="J26" s="18">
        <f t="shared" si="16"/>
        <v>0</v>
      </c>
      <c r="K26" s="18">
        <f t="shared" si="16"/>
        <v>0</v>
      </c>
    </row>
    <row r="27" spans="1:11" x14ac:dyDescent="0.3">
      <c r="A27" s="24"/>
      <c r="B27" s="25">
        <v>16935</v>
      </c>
      <c r="C27" s="53" t="s">
        <v>51</v>
      </c>
      <c r="D27" s="26" t="s">
        <v>30</v>
      </c>
      <c r="E27" s="25">
        <f>E28</f>
        <v>15</v>
      </c>
      <c r="F27" s="115">
        <f>SUM(F28:F31)</f>
        <v>113170</v>
      </c>
      <c r="G27" s="27">
        <f t="shared" ref="G27:K27" si="17">SUM(G28:G31)</f>
        <v>17500</v>
      </c>
      <c r="H27" s="27">
        <f t="shared" si="17"/>
        <v>0</v>
      </c>
      <c r="I27" s="27">
        <f t="shared" si="17"/>
        <v>0</v>
      </c>
      <c r="J27" s="27">
        <f t="shared" si="17"/>
        <v>0</v>
      </c>
      <c r="K27" s="27">
        <f t="shared" si="17"/>
        <v>130670</v>
      </c>
    </row>
    <row r="28" spans="1:11" x14ac:dyDescent="0.3">
      <c r="A28" s="15"/>
      <c r="B28" s="16"/>
      <c r="C28" s="16"/>
      <c r="D28" s="17" t="s">
        <v>25</v>
      </c>
      <c r="E28" s="16">
        <v>15</v>
      </c>
      <c r="F28" s="37">
        <v>113170</v>
      </c>
      <c r="G28" s="18">
        <v>17500</v>
      </c>
      <c r="H28" s="18">
        <v>0</v>
      </c>
      <c r="I28" s="18">
        <v>0</v>
      </c>
      <c r="J28" s="18">
        <v>0</v>
      </c>
      <c r="K28" s="18">
        <f>SUM(F28:J28)</f>
        <v>130670</v>
      </c>
    </row>
    <row r="29" spans="1:11" x14ac:dyDescent="0.3">
      <c r="A29" s="15"/>
      <c r="B29" s="16"/>
      <c r="C29" s="16"/>
      <c r="D29" s="17" t="s">
        <v>26</v>
      </c>
      <c r="E29" s="16"/>
      <c r="F29" s="37">
        <v>0</v>
      </c>
      <c r="G29" s="18">
        <v>0</v>
      </c>
      <c r="H29" s="18">
        <v>0</v>
      </c>
      <c r="I29" s="18">
        <v>0</v>
      </c>
      <c r="J29" s="18">
        <v>0</v>
      </c>
      <c r="K29" s="23">
        <f>SUM(F29:J29)</f>
        <v>0</v>
      </c>
    </row>
    <row r="30" spans="1:11" x14ac:dyDescent="0.3">
      <c r="A30" s="15"/>
      <c r="B30" s="16"/>
      <c r="C30" s="16"/>
      <c r="D30" s="17" t="s">
        <v>27</v>
      </c>
      <c r="E30" s="29"/>
      <c r="F30" s="37"/>
      <c r="G30" s="18"/>
      <c r="H30" s="18"/>
      <c r="I30" s="18"/>
      <c r="J30" s="18"/>
      <c r="K30" s="23"/>
    </row>
    <row r="31" spans="1:11" x14ac:dyDescent="0.3">
      <c r="A31" s="15"/>
      <c r="B31" s="16"/>
      <c r="C31" s="16"/>
      <c r="D31" s="17" t="s">
        <v>28</v>
      </c>
      <c r="E31" s="29"/>
      <c r="F31" s="37"/>
      <c r="G31" s="18"/>
      <c r="H31" s="18"/>
      <c r="I31" s="18"/>
      <c r="J31" s="18"/>
      <c r="K31" s="23"/>
    </row>
    <row r="32" spans="1:11" x14ac:dyDescent="0.3">
      <c r="A32" s="20">
        <v>163</v>
      </c>
      <c r="B32" s="21"/>
      <c r="C32" s="21"/>
      <c r="D32" s="20" t="s">
        <v>31</v>
      </c>
      <c r="E32" s="21">
        <f>E33</f>
        <v>14</v>
      </c>
      <c r="F32" s="114">
        <f>F37</f>
        <v>101457</v>
      </c>
      <c r="G32" s="22">
        <f t="shared" ref="G32:K32" si="18">G37</f>
        <v>90000</v>
      </c>
      <c r="H32" s="22">
        <f t="shared" si="18"/>
        <v>55000</v>
      </c>
      <c r="I32" s="22">
        <f t="shared" si="18"/>
        <v>0</v>
      </c>
      <c r="J32" s="22">
        <f t="shared" si="18"/>
        <v>0</v>
      </c>
      <c r="K32" s="22">
        <f t="shared" si="18"/>
        <v>246457</v>
      </c>
    </row>
    <row r="33" spans="1:13" x14ac:dyDescent="0.3">
      <c r="A33" s="15"/>
      <c r="B33" s="16"/>
      <c r="C33" s="16"/>
      <c r="D33" s="17" t="s">
        <v>25</v>
      </c>
      <c r="E33" s="16">
        <f>E38</f>
        <v>14</v>
      </c>
      <c r="F33" s="37">
        <f>F38</f>
        <v>101457</v>
      </c>
      <c r="G33" s="18">
        <f t="shared" ref="G33:J33" si="19">G38</f>
        <v>75000</v>
      </c>
      <c r="H33" s="18">
        <f t="shared" si="19"/>
        <v>55000</v>
      </c>
      <c r="I33" s="18">
        <f t="shared" si="19"/>
        <v>0</v>
      </c>
      <c r="J33" s="18">
        <f t="shared" si="19"/>
        <v>0</v>
      </c>
      <c r="K33" s="18">
        <f>SUM(F33:J33)</f>
        <v>231457</v>
      </c>
    </row>
    <row r="34" spans="1:13" x14ac:dyDescent="0.3">
      <c r="A34" s="15"/>
      <c r="B34" s="16"/>
      <c r="C34" s="16"/>
      <c r="D34" s="17" t="s">
        <v>26</v>
      </c>
      <c r="E34" s="16"/>
      <c r="F34" s="37">
        <f>F39</f>
        <v>0</v>
      </c>
      <c r="G34" s="18">
        <f t="shared" ref="G34:J34" si="20">G39</f>
        <v>15000</v>
      </c>
      <c r="H34" s="18">
        <f t="shared" si="20"/>
        <v>0</v>
      </c>
      <c r="I34" s="18">
        <f t="shared" si="20"/>
        <v>0</v>
      </c>
      <c r="J34" s="18">
        <f t="shared" si="20"/>
        <v>0</v>
      </c>
      <c r="K34" s="18">
        <f>SUM(F34:J34)</f>
        <v>15000</v>
      </c>
    </row>
    <row r="35" spans="1:13" x14ac:dyDescent="0.3">
      <c r="A35" s="15"/>
      <c r="B35" s="16"/>
      <c r="C35" s="16"/>
      <c r="D35" s="17" t="s">
        <v>27</v>
      </c>
      <c r="E35" s="16"/>
      <c r="F35" s="37">
        <f>F40</f>
        <v>0</v>
      </c>
      <c r="G35" s="18">
        <f t="shared" ref="G35:J35" si="21">G40</f>
        <v>0</v>
      </c>
      <c r="H35" s="18">
        <f t="shared" si="21"/>
        <v>0</v>
      </c>
      <c r="I35" s="18">
        <f t="shared" si="21"/>
        <v>0</v>
      </c>
      <c r="J35" s="18">
        <f t="shared" si="21"/>
        <v>0</v>
      </c>
      <c r="K35" s="18">
        <f>SUM(F35:J35)</f>
        <v>0</v>
      </c>
    </row>
    <row r="36" spans="1:13" x14ac:dyDescent="0.3">
      <c r="A36" s="15"/>
      <c r="B36" s="16"/>
      <c r="C36" s="16"/>
      <c r="D36" s="17" t="s">
        <v>28</v>
      </c>
      <c r="E36" s="16"/>
      <c r="F36" s="37">
        <f>F41</f>
        <v>0</v>
      </c>
      <c r="G36" s="18">
        <f t="shared" ref="G36:J36" si="22">G41</f>
        <v>0</v>
      </c>
      <c r="H36" s="18">
        <f t="shared" si="22"/>
        <v>0</v>
      </c>
      <c r="I36" s="18">
        <f t="shared" si="22"/>
        <v>0</v>
      </c>
      <c r="J36" s="18">
        <f t="shared" si="22"/>
        <v>0</v>
      </c>
      <c r="K36" s="18">
        <f>SUM(F36:J36)</f>
        <v>0</v>
      </c>
    </row>
    <row r="37" spans="1:13" x14ac:dyDescent="0.3">
      <c r="A37" s="24"/>
      <c r="B37" s="25">
        <v>16335</v>
      </c>
      <c r="C37" s="53" t="s">
        <v>60</v>
      </c>
      <c r="D37" s="26" t="s">
        <v>32</v>
      </c>
      <c r="E37" s="25">
        <f>E38</f>
        <v>14</v>
      </c>
      <c r="F37" s="115">
        <f>SUM(F38:F41)</f>
        <v>101457</v>
      </c>
      <c r="G37" s="27">
        <f t="shared" ref="G37:K37" si="23">SUM(G38:G41)</f>
        <v>90000</v>
      </c>
      <c r="H37" s="27">
        <f t="shared" si="23"/>
        <v>55000</v>
      </c>
      <c r="I37" s="27">
        <f t="shared" si="23"/>
        <v>0</v>
      </c>
      <c r="J37" s="27">
        <f t="shared" si="23"/>
        <v>0</v>
      </c>
      <c r="K37" s="27">
        <f t="shared" si="23"/>
        <v>246457</v>
      </c>
    </row>
    <row r="38" spans="1:13" x14ac:dyDescent="0.3">
      <c r="A38" s="15"/>
      <c r="B38" s="16"/>
      <c r="C38" s="16"/>
      <c r="D38" s="17" t="s">
        <v>25</v>
      </c>
      <c r="E38" s="16">
        <v>14</v>
      </c>
      <c r="F38" s="37">
        <v>101457</v>
      </c>
      <c r="G38" s="18">
        <v>75000</v>
      </c>
      <c r="H38" s="31">
        <v>55000</v>
      </c>
      <c r="I38" s="18">
        <v>0</v>
      </c>
      <c r="J38" s="18">
        <v>0</v>
      </c>
      <c r="K38" s="28">
        <f>SUM(F38:J38)</f>
        <v>231457</v>
      </c>
      <c r="M38" s="19"/>
    </row>
    <row r="39" spans="1:13" x14ac:dyDescent="0.3">
      <c r="A39" s="15"/>
      <c r="B39" s="16"/>
      <c r="C39" s="16"/>
      <c r="D39" s="17" t="s">
        <v>26</v>
      </c>
      <c r="E39" s="16"/>
      <c r="F39" s="37">
        <v>0</v>
      </c>
      <c r="G39" s="18">
        <v>15000</v>
      </c>
      <c r="H39" s="18">
        <v>0</v>
      </c>
      <c r="I39" s="18">
        <v>0</v>
      </c>
      <c r="J39" s="18">
        <v>0</v>
      </c>
      <c r="K39" s="28">
        <f t="shared" ref="K39:K41" si="24">SUM(F39:J39)</f>
        <v>15000</v>
      </c>
      <c r="M39" s="19"/>
    </row>
    <row r="40" spans="1:13" x14ac:dyDescent="0.3">
      <c r="A40" s="15"/>
      <c r="B40" s="16"/>
      <c r="C40" s="16"/>
      <c r="D40" s="17" t="s">
        <v>27</v>
      </c>
      <c r="E40" s="16"/>
      <c r="F40" s="37"/>
      <c r="G40" s="18"/>
      <c r="H40" s="18"/>
      <c r="I40" s="18"/>
      <c r="J40" s="18"/>
      <c r="K40" s="28">
        <f t="shared" si="24"/>
        <v>0</v>
      </c>
    </row>
    <row r="41" spans="1:13" x14ac:dyDescent="0.3">
      <c r="A41" s="15"/>
      <c r="B41" s="16"/>
      <c r="C41" s="16"/>
      <c r="D41" s="17" t="s">
        <v>28</v>
      </c>
      <c r="E41" s="16"/>
      <c r="F41" s="37"/>
      <c r="G41" s="18"/>
      <c r="H41" s="18"/>
      <c r="I41" s="18"/>
      <c r="J41" s="18"/>
      <c r="K41" s="28">
        <f t="shared" si="24"/>
        <v>0</v>
      </c>
    </row>
    <row r="42" spans="1:13" x14ac:dyDescent="0.3">
      <c r="A42" s="20">
        <v>175</v>
      </c>
      <c r="B42" s="21"/>
      <c r="C42" s="21"/>
      <c r="D42" s="20" t="s">
        <v>33</v>
      </c>
      <c r="E42" s="21">
        <f t="shared" ref="E42:K43" si="25">E47</f>
        <v>8</v>
      </c>
      <c r="F42" s="114">
        <f>F47</f>
        <v>67927</v>
      </c>
      <c r="G42" s="22">
        <f t="shared" ref="G42:K42" si="26">G47</f>
        <v>3500</v>
      </c>
      <c r="H42" s="22">
        <f t="shared" si="26"/>
        <v>0</v>
      </c>
      <c r="I42" s="22">
        <f t="shared" si="26"/>
        <v>0</v>
      </c>
      <c r="J42" s="22">
        <f t="shared" si="26"/>
        <v>0</v>
      </c>
      <c r="K42" s="22">
        <f t="shared" si="26"/>
        <v>71427</v>
      </c>
    </row>
    <row r="43" spans="1:13" x14ac:dyDescent="0.3">
      <c r="A43" s="15"/>
      <c r="B43" s="16"/>
      <c r="C43" s="16"/>
      <c r="D43" s="17" t="s">
        <v>25</v>
      </c>
      <c r="E43" s="16">
        <f t="shared" si="25"/>
        <v>8</v>
      </c>
      <c r="F43" s="37">
        <f t="shared" si="25"/>
        <v>67927</v>
      </c>
      <c r="G43" s="18">
        <f t="shared" si="25"/>
        <v>3500</v>
      </c>
      <c r="H43" s="18">
        <f t="shared" si="25"/>
        <v>0</v>
      </c>
      <c r="I43" s="18">
        <f t="shared" si="25"/>
        <v>0</v>
      </c>
      <c r="J43" s="18">
        <f t="shared" si="25"/>
        <v>0</v>
      </c>
      <c r="K43" s="18">
        <f t="shared" si="25"/>
        <v>71427</v>
      </c>
    </row>
    <row r="44" spans="1:13" x14ac:dyDescent="0.3">
      <c r="A44" s="15"/>
      <c r="B44" s="16"/>
      <c r="C44" s="16"/>
      <c r="D44" s="17" t="s">
        <v>26</v>
      </c>
      <c r="E44" s="16"/>
      <c r="F44" s="37">
        <f>F49</f>
        <v>0</v>
      </c>
      <c r="G44" s="18">
        <f t="shared" ref="G44:K44" si="27">G49</f>
        <v>0</v>
      </c>
      <c r="H44" s="18">
        <f t="shared" si="27"/>
        <v>0</v>
      </c>
      <c r="I44" s="18">
        <f t="shared" si="27"/>
        <v>0</v>
      </c>
      <c r="J44" s="18">
        <f t="shared" si="27"/>
        <v>0</v>
      </c>
      <c r="K44" s="18">
        <f t="shared" si="27"/>
        <v>0</v>
      </c>
    </row>
    <row r="45" spans="1:13" x14ac:dyDescent="0.3">
      <c r="A45" s="15"/>
      <c r="B45" s="16"/>
      <c r="C45" s="16"/>
      <c r="D45" s="17" t="s">
        <v>27</v>
      </c>
      <c r="E45" s="16"/>
      <c r="F45" s="37">
        <f>F50</f>
        <v>0</v>
      </c>
      <c r="G45" s="18">
        <f t="shared" ref="G45:K45" si="28">G50</f>
        <v>0</v>
      </c>
      <c r="H45" s="18">
        <f t="shared" si="28"/>
        <v>0</v>
      </c>
      <c r="I45" s="18">
        <f t="shared" si="28"/>
        <v>0</v>
      </c>
      <c r="J45" s="18">
        <f t="shared" si="28"/>
        <v>0</v>
      </c>
      <c r="K45" s="18">
        <f t="shared" si="28"/>
        <v>0</v>
      </c>
    </row>
    <row r="46" spans="1:13" x14ac:dyDescent="0.3">
      <c r="A46" s="15"/>
      <c r="B46" s="16"/>
      <c r="C46" s="16"/>
      <c r="D46" s="17" t="s">
        <v>28</v>
      </c>
      <c r="E46" s="16"/>
      <c r="F46" s="37">
        <f>F51</f>
        <v>0</v>
      </c>
      <c r="G46" s="18">
        <f t="shared" ref="G46:K46" si="29">G51</f>
        <v>0</v>
      </c>
      <c r="H46" s="18">
        <f t="shared" si="29"/>
        <v>0</v>
      </c>
      <c r="I46" s="18">
        <f t="shared" si="29"/>
        <v>0</v>
      </c>
      <c r="J46" s="18">
        <f t="shared" si="29"/>
        <v>0</v>
      </c>
      <c r="K46" s="18">
        <f t="shared" si="29"/>
        <v>0</v>
      </c>
    </row>
    <row r="47" spans="1:13" x14ac:dyDescent="0.3">
      <c r="A47" s="24"/>
      <c r="B47" s="25">
        <v>17535</v>
      </c>
      <c r="C47" s="53" t="s">
        <v>52</v>
      </c>
      <c r="D47" s="26" t="s">
        <v>34</v>
      </c>
      <c r="E47" s="25">
        <f>E48</f>
        <v>8</v>
      </c>
      <c r="F47" s="115">
        <f>SUM(F48:F51)</f>
        <v>67927</v>
      </c>
      <c r="G47" s="27">
        <f t="shared" ref="G47:K47" si="30">SUM(G48:G51)</f>
        <v>3500</v>
      </c>
      <c r="H47" s="27">
        <f t="shared" si="30"/>
        <v>0</v>
      </c>
      <c r="I47" s="27">
        <f t="shared" si="30"/>
        <v>0</v>
      </c>
      <c r="J47" s="27">
        <f t="shared" si="30"/>
        <v>0</v>
      </c>
      <c r="K47" s="27">
        <f t="shared" si="30"/>
        <v>71427</v>
      </c>
    </row>
    <row r="48" spans="1:13" x14ac:dyDescent="0.3">
      <c r="A48" s="15"/>
      <c r="B48" s="16"/>
      <c r="C48" s="16"/>
      <c r="D48" s="17" t="s">
        <v>25</v>
      </c>
      <c r="E48" s="16">
        <v>8</v>
      </c>
      <c r="F48" s="37">
        <v>67927</v>
      </c>
      <c r="G48" s="18">
        <v>3500</v>
      </c>
      <c r="H48" s="18">
        <v>0</v>
      </c>
      <c r="I48" s="18">
        <v>0</v>
      </c>
      <c r="J48" s="18">
        <v>0</v>
      </c>
      <c r="K48" s="28">
        <f>SUM(F48:J48)</f>
        <v>71427</v>
      </c>
    </row>
    <row r="49" spans="1:13" x14ac:dyDescent="0.3">
      <c r="A49" s="15"/>
      <c r="B49" s="16"/>
      <c r="C49" s="16"/>
      <c r="D49" s="17" t="s">
        <v>26</v>
      </c>
      <c r="E49" s="16"/>
      <c r="F49" s="37"/>
      <c r="G49" s="18"/>
      <c r="H49" s="18"/>
      <c r="I49" s="18"/>
      <c r="J49" s="18">
        <v>0</v>
      </c>
      <c r="K49" s="23">
        <v>0</v>
      </c>
    </row>
    <row r="50" spans="1:13" x14ac:dyDescent="0.3">
      <c r="A50" s="15"/>
      <c r="B50" s="16"/>
      <c r="C50" s="16"/>
      <c r="D50" s="17" t="s">
        <v>27</v>
      </c>
      <c r="E50" s="16"/>
      <c r="F50" s="37"/>
      <c r="G50" s="18"/>
      <c r="H50" s="18"/>
      <c r="I50" s="18"/>
      <c r="J50" s="18"/>
      <c r="K50" s="23"/>
    </row>
    <row r="51" spans="1:13" x14ac:dyDescent="0.3">
      <c r="A51" s="15"/>
      <c r="B51" s="16"/>
      <c r="C51" s="16"/>
      <c r="D51" s="17" t="s">
        <v>28</v>
      </c>
      <c r="E51" s="16"/>
      <c r="F51" s="37"/>
      <c r="G51" s="18"/>
      <c r="H51" s="18"/>
      <c r="I51" s="18"/>
      <c r="J51" s="18"/>
      <c r="K51" s="23"/>
    </row>
    <row r="52" spans="1:13" ht="27.75" customHeight="1" x14ac:dyDescent="0.3">
      <c r="A52" s="20">
        <v>180</v>
      </c>
      <c r="B52" s="21"/>
      <c r="C52" s="21"/>
      <c r="D52" s="20" t="s">
        <v>35</v>
      </c>
      <c r="E52" s="21">
        <f>E53</f>
        <v>11</v>
      </c>
      <c r="F52" s="114">
        <f>F57</f>
        <v>92021</v>
      </c>
      <c r="G52" s="22">
        <f t="shared" ref="G52:K52" si="31">G57</f>
        <v>120000</v>
      </c>
      <c r="H52" s="22">
        <f t="shared" si="31"/>
        <v>3000</v>
      </c>
      <c r="I52" s="22">
        <f t="shared" si="31"/>
        <v>13000</v>
      </c>
      <c r="J52" s="22">
        <f t="shared" si="31"/>
        <v>48915</v>
      </c>
      <c r="K52" s="22">
        <f t="shared" si="31"/>
        <v>276936</v>
      </c>
    </row>
    <row r="53" spans="1:13" x14ac:dyDescent="0.3">
      <c r="A53" s="15"/>
      <c r="B53" s="16"/>
      <c r="C53" s="16"/>
      <c r="D53" s="17" t="s">
        <v>25</v>
      </c>
      <c r="E53" s="16">
        <f>E58</f>
        <v>11</v>
      </c>
      <c r="F53" s="37">
        <f>F58</f>
        <v>92021</v>
      </c>
      <c r="G53" s="18">
        <f>G58</f>
        <v>100000</v>
      </c>
      <c r="H53" s="18">
        <f>H58</f>
        <v>3000</v>
      </c>
      <c r="I53" s="18">
        <v>0</v>
      </c>
      <c r="J53" s="18">
        <f>J58</f>
        <v>25000</v>
      </c>
      <c r="K53" s="28">
        <f>SUM(F53:J53)</f>
        <v>220021</v>
      </c>
    </row>
    <row r="54" spans="1:13" x14ac:dyDescent="0.3">
      <c r="A54" s="15"/>
      <c r="B54" s="16"/>
      <c r="C54" s="16"/>
      <c r="D54" s="17" t="s">
        <v>26</v>
      </c>
      <c r="E54" s="16"/>
      <c r="F54" s="37">
        <f>F59</f>
        <v>0</v>
      </c>
      <c r="G54" s="18">
        <f t="shared" ref="G54:J56" si="32">G59</f>
        <v>20000</v>
      </c>
      <c r="H54" s="18">
        <f t="shared" si="32"/>
        <v>0</v>
      </c>
      <c r="I54" s="18">
        <f t="shared" si="32"/>
        <v>13000</v>
      </c>
      <c r="J54" s="18">
        <f t="shared" si="32"/>
        <v>23915</v>
      </c>
      <c r="K54" s="28">
        <f t="shared" ref="K54:K59" si="33">SUM(F54:J54)</f>
        <v>56915</v>
      </c>
    </row>
    <row r="55" spans="1:13" x14ac:dyDescent="0.3">
      <c r="A55" s="15"/>
      <c r="B55" s="16"/>
      <c r="C55" s="16"/>
      <c r="D55" s="17" t="s">
        <v>27</v>
      </c>
      <c r="E55" s="16"/>
      <c r="F55" s="37">
        <f>F60</f>
        <v>0</v>
      </c>
      <c r="G55" s="18">
        <f t="shared" si="32"/>
        <v>0</v>
      </c>
      <c r="H55" s="18">
        <f t="shared" si="32"/>
        <v>0</v>
      </c>
      <c r="I55" s="18">
        <f t="shared" si="32"/>
        <v>0</v>
      </c>
      <c r="J55" s="18">
        <f t="shared" si="32"/>
        <v>0</v>
      </c>
      <c r="K55" s="28">
        <f t="shared" si="33"/>
        <v>0</v>
      </c>
    </row>
    <row r="56" spans="1:13" x14ac:dyDescent="0.3">
      <c r="A56" s="15"/>
      <c r="B56" s="16"/>
      <c r="C56" s="16"/>
      <c r="D56" s="17" t="s">
        <v>28</v>
      </c>
      <c r="E56" s="16"/>
      <c r="F56" s="37">
        <f>F61</f>
        <v>0</v>
      </c>
      <c r="G56" s="18">
        <f t="shared" si="32"/>
        <v>0</v>
      </c>
      <c r="H56" s="18">
        <f t="shared" si="32"/>
        <v>0</v>
      </c>
      <c r="I56" s="18">
        <f t="shared" si="32"/>
        <v>0</v>
      </c>
      <c r="J56" s="18">
        <f t="shared" si="32"/>
        <v>0</v>
      </c>
      <c r="K56" s="28">
        <f t="shared" si="33"/>
        <v>0</v>
      </c>
    </row>
    <row r="57" spans="1:13" x14ac:dyDescent="0.3">
      <c r="A57" s="24"/>
      <c r="B57" s="25">
        <v>18444</v>
      </c>
      <c r="C57" s="53" t="s">
        <v>61</v>
      </c>
      <c r="D57" s="26" t="s">
        <v>36</v>
      </c>
      <c r="E57" s="25">
        <f>E58</f>
        <v>11</v>
      </c>
      <c r="F57" s="115">
        <f>SUM(F58:F61)</f>
        <v>92021</v>
      </c>
      <c r="G57" s="27">
        <f t="shared" ref="G57:K57" si="34">SUM(G58:G61)</f>
        <v>120000</v>
      </c>
      <c r="H57" s="27">
        <f t="shared" si="34"/>
        <v>3000</v>
      </c>
      <c r="I57" s="27">
        <f t="shared" si="34"/>
        <v>13000</v>
      </c>
      <c r="J57" s="27">
        <f t="shared" si="34"/>
        <v>48915</v>
      </c>
      <c r="K57" s="27">
        <f t="shared" si="34"/>
        <v>276936</v>
      </c>
    </row>
    <row r="58" spans="1:13" x14ac:dyDescent="0.3">
      <c r="A58" s="15"/>
      <c r="B58" s="16"/>
      <c r="C58" s="16"/>
      <c r="D58" s="17" t="s">
        <v>25</v>
      </c>
      <c r="E58" s="16">
        <v>11</v>
      </c>
      <c r="F58" s="37">
        <v>92021</v>
      </c>
      <c r="G58" s="18">
        <v>100000</v>
      </c>
      <c r="H58" s="18">
        <v>3000</v>
      </c>
      <c r="I58" s="18">
        <v>0</v>
      </c>
      <c r="J58" s="18">
        <v>25000</v>
      </c>
      <c r="K58" s="28">
        <f>SUM(F58:J58)</f>
        <v>220021</v>
      </c>
      <c r="M58" s="19"/>
    </row>
    <row r="59" spans="1:13" x14ac:dyDescent="0.3">
      <c r="A59" s="15"/>
      <c r="B59" s="16"/>
      <c r="C59" s="16"/>
      <c r="D59" s="17" t="s">
        <v>26</v>
      </c>
      <c r="E59" s="16"/>
      <c r="F59" s="37"/>
      <c r="G59" s="18">
        <v>20000</v>
      </c>
      <c r="H59" s="18"/>
      <c r="I59" s="18">
        <v>13000</v>
      </c>
      <c r="J59" s="18">
        <v>23915</v>
      </c>
      <c r="K59" s="28">
        <f t="shared" si="33"/>
        <v>56915</v>
      </c>
    </row>
    <row r="60" spans="1:13" x14ac:dyDescent="0.3">
      <c r="A60" s="15"/>
      <c r="B60" s="16"/>
      <c r="C60" s="16"/>
      <c r="D60" s="17" t="s">
        <v>27</v>
      </c>
      <c r="E60" s="16"/>
      <c r="F60" s="37"/>
      <c r="G60" s="18"/>
      <c r="H60" s="18"/>
      <c r="I60" s="18"/>
      <c r="J60" s="18"/>
      <c r="K60" s="23"/>
    </row>
    <row r="61" spans="1:13" x14ac:dyDescent="0.3">
      <c r="A61" s="15"/>
      <c r="B61" s="16"/>
      <c r="C61" s="16"/>
      <c r="D61" s="17" t="s">
        <v>28</v>
      </c>
      <c r="E61" s="16"/>
      <c r="F61" s="37"/>
      <c r="G61" s="18"/>
      <c r="H61" s="18"/>
      <c r="I61" s="18"/>
      <c r="J61" s="18"/>
      <c r="K61" s="23"/>
    </row>
    <row r="62" spans="1:13" x14ac:dyDescent="0.3">
      <c r="A62" s="20">
        <v>190</v>
      </c>
      <c r="B62" s="21"/>
      <c r="C62" s="21"/>
      <c r="D62" s="20" t="s">
        <v>37</v>
      </c>
      <c r="E62" s="21">
        <v>1</v>
      </c>
      <c r="F62" s="114">
        <f>F67</f>
        <v>3400</v>
      </c>
      <c r="G62" s="22">
        <f t="shared" ref="G62:K62" si="35">G67</f>
        <v>500</v>
      </c>
      <c r="H62" s="22">
        <f t="shared" si="35"/>
        <v>0</v>
      </c>
      <c r="I62" s="22">
        <f t="shared" si="35"/>
        <v>0</v>
      </c>
      <c r="J62" s="22">
        <f t="shared" si="35"/>
        <v>0</v>
      </c>
      <c r="K62" s="22">
        <f t="shared" si="35"/>
        <v>3900</v>
      </c>
    </row>
    <row r="63" spans="1:13" x14ac:dyDescent="0.3">
      <c r="A63" s="15"/>
      <c r="B63" s="16"/>
      <c r="C63" s="16"/>
      <c r="D63" s="17" t="s">
        <v>25</v>
      </c>
      <c r="E63" s="16">
        <v>1</v>
      </c>
      <c r="F63" s="37">
        <f>F68</f>
        <v>3400</v>
      </c>
      <c r="G63" s="18">
        <f t="shared" ref="G63:J63" si="36">G68</f>
        <v>500</v>
      </c>
      <c r="H63" s="18">
        <f t="shared" si="36"/>
        <v>0</v>
      </c>
      <c r="I63" s="18">
        <f t="shared" si="36"/>
        <v>0</v>
      </c>
      <c r="J63" s="18">
        <f t="shared" si="36"/>
        <v>0</v>
      </c>
      <c r="K63" s="18">
        <f>SUM(F63:J63)</f>
        <v>3900</v>
      </c>
    </row>
    <row r="64" spans="1:13" x14ac:dyDescent="0.3">
      <c r="A64" s="15"/>
      <c r="B64" s="16"/>
      <c r="C64" s="16"/>
      <c r="D64" s="17" t="s">
        <v>26</v>
      </c>
      <c r="E64" s="16"/>
      <c r="F64" s="37">
        <f>F69</f>
        <v>0</v>
      </c>
      <c r="G64" s="18">
        <f t="shared" ref="G64:J64" si="37">G69</f>
        <v>0</v>
      </c>
      <c r="H64" s="18">
        <f t="shared" si="37"/>
        <v>0</v>
      </c>
      <c r="I64" s="18">
        <f t="shared" si="37"/>
        <v>0</v>
      </c>
      <c r="J64" s="18">
        <f t="shared" si="37"/>
        <v>0</v>
      </c>
      <c r="K64" s="18">
        <f>SUM(F64:J64)</f>
        <v>0</v>
      </c>
    </row>
    <row r="65" spans="1:11" x14ac:dyDescent="0.3">
      <c r="A65" s="15"/>
      <c r="B65" s="16"/>
      <c r="C65" s="16"/>
      <c r="D65" s="17" t="s">
        <v>27</v>
      </c>
      <c r="E65" s="16"/>
      <c r="F65" s="37">
        <f>F70</f>
        <v>0</v>
      </c>
      <c r="G65" s="18">
        <f t="shared" ref="G65:J65" si="38">G70</f>
        <v>0</v>
      </c>
      <c r="H65" s="18">
        <f t="shared" si="38"/>
        <v>0</v>
      </c>
      <c r="I65" s="18">
        <f t="shared" si="38"/>
        <v>0</v>
      </c>
      <c r="J65" s="18">
        <f t="shared" si="38"/>
        <v>0</v>
      </c>
      <c r="K65" s="18">
        <f>SUM(F65:J65)</f>
        <v>0</v>
      </c>
    </row>
    <row r="66" spans="1:11" x14ac:dyDescent="0.3">
      <c r="A66" s="15"/>
      <c r="B66" s="16"/>
      <c r="C66" s="16"/>
      <c r="D66" s="17" t="s">
        <v>28</v>
      </c>
      <c r="E66" s="16"/>
      <c r="F66" s="37">
        <f>F71</f>
        <v>0</v>
      </c>
      <c r="G66" s="18">
        <f t="shared" ref="G66:J66" si="39">G71</f>
        <v>0</v>
      </c>
      <c r="H66" s="18">
        <f t="shared" si="39"/>
        <v>0</v>
      </c>
      <c r="I66" s="18">
        <f t="shared" si="39"/>
        <v>0</v>
      </c>
      <c r="J66" s="18">
        <f t="shared" si="39"/>
        <v>0</v>
      </c>
      <c r="K66" s="18">
        <f>SUM(F66:J66)</f>
        <v>0</v>
      </c>
    </row>
    <row r="67" spans="1:11" x14ac:dyDescent="0.3">
      <c r="A67" s="24"/>
      <c r="B67" s="25">
        <v>19675</v>
      </c>
      <c r="C67" s="25">
        <v>1090</v>
      </c>
      <c r="D67" s="26" t="s">
        <v>38</v>
      </c>
      <c r="E67" s="25">
        <f>E68</f>
        <v>1</v>
      </c>
      <c r="F67" s="115">
        <f>SUM(F68:F71)</f>
        <v>3400</v>
      </c>
      <c r="G67" s="27">
        <f t="shared" ref="G67:K67" si="40">SUM(G68:G71)</f>
        <v>500</v>
      </c>
      <c r="H67" s="27">
        <f t="shared" si="40"/>
        <v>0</v>
      </c>
      <c r="I67" s="27">
        <f t="shared" si="40"/>
        <v>0</v>
      </c>
      <c r="J67" s="27">
        <f t="shared" si="40"/>
        <v>0</v>
      </c>
      <c r="K67" s="27">
        <f t="shared" si="40"/>
        <v>3900</v>
      </c>
    </row>
    <row r="68" spans="1:11" x14ac:dyDescent="0.3">
      <c r="A68" s="15"/>
      <c r="B68" s="16"/>
      <c r="C68" s="16"/>
      <c r="D68" s="17" t="s">
        <v>25</v>
      </c>
      <c r="E68" s="16">
        <v>1</v>
      </c>
      <c r="F68" s="37">
        <v>3400</v>
      </c>
      <c r="G68" s="18">
        <v>500</v>
      </c>
      <c r="H68" s="18"/>
      <c r="I68" s="18"/>
      <c r="J68" s="18">
        <v>0</v>
      </c>
      <c r="K68" s="28">
        <f>SUM(F68:J68)</f>
        <v>3900</v>
      </c>
    </row>
    <row r="69" spans="1:11" x14ac:dyDescent="0.3">
      <c r="A69" s="15"/>
      <c r="B69" s="16"/>
      <c r="C69" s="16"/>
      <c r="D69" s="17" t="s">
        <v>26</v>
      </c>
      <c r="E69" s="16"/>
      <c r="F69" s="37"/>
      <c r="G69" s="18"/>
      <c r="H69" s="18"/>
      <c r="I69" s="18"/>
      <c r="J69" s="18">
        <v>0</v>
      </c>
      <c r="K69" s="28">
        <v>0</v>
      </c>
    </row>
    <row r="70" spans="1:11" x14ac:dyDescent="0.3">
      <c r="A70" s="15"/>
      <c r="B70" s="16"/>
      <c r="C70" s="16"/>
      <c r="D70" s="17" t="s">
        <v>27</v>
      </c>
      <c r="E70" s="16"/>
      <c r="F70" s="37"/>
      <c r="G70" s="18"/>
      <c r="H70" s="18"/>
      <c r="I70" s="18"/>
      <c r="J70" s="18"/>
      <c r="K70" s="23"/>
    </row>
    <row r="71" spans="1:11" x14ac:dyDescent="0.3">
      <c r="A71" s="15"/>
      <c r="B71" s="16"/>
      <c r="C71" s="16"/>
      <c r="D71" s="17" t="s">
        <v>28</v>
      </c>
      <c r="E71" s="16"/>
      <c r="F71" s="37"/>
      <c r="G71" s="18"/>
      <c r="H71" s="18"/>
      <c r="I71" s="18"/>
      <c r="J71" s="18"/>
      <c r="K71" s="23"/>
    </row>
    <row r="72" spans="1:11" x14ac:dyDescent="0.3">
      <c r="A72" s="20">
        <v>470</v>
      </c>
      <c r="B72" s="21"/>
      <c r="C72" s="21"/>
      <c r="D72" s="20" t="s">
        <v>39</v>
      </c>
      <c r="E72" s="21">
        <f t="shared" ref="E72:J73" si="41">E77</f>
        <v>1</v>
      </c>
      <c r="F72" s="114">
        <f>F73+F74+F75+F76</f>
        <v>11417</v>
      </c>
      <c r="G72" s="22">
        <f t="shared" ref="G72:K72" si="42">G73+G74+G75+G76</f>
        <v>2000</v>
      </c>
      <c r="H72" s="22">
        <f t="shared" si="42"/>
        <v>0</v>
      </c>
      <c r="I72" s="22">
        <f t="shared" si="42"/>
        <v>27000</v>
      </c>
      <c r="J72" s="22">
        <f t="shared" si="42"/>
        <v>0</v>
      </c>
      <c r="K72" s="22">
        <f t="shared" si="42"/>
        <v>40417</v>
      </c>
    </row>
    <row r="73" spans="1:11" x14ac:dyDescent="0.3">
      <c r="A73" s="15"/>
      <c r="B73" s="16"/>
      <c r="C73" s="16"/>
      <c r="D73" s="17" t="s">
        <v>25</v>
      </c>
      <c r="E73" s="16">
        <f t="shared" si="41"/>
        <v>1</v>
      </c>
      <c r="F73" s="37">
        <f t="shared" si="41"/>
        <v>11417</v>
      </c>
      <c r="G73" s="18">
        <f t="shared" si="41"/>
        <v>2000</v>
      </c>
      <c r="H73" s="18">
        <f t="shared" si="41"/>
        <v>0</v>
      </c>
      <c r="I73" s="18">
        <f t="shared" si="41"/>
        <v>0</v>
      </c>
      <c r="J73" s="18">
        <f t="shared" si="41"/>
        <v>0</v>
      </c>
      <c r="K73" s="28">
        <f>SUM(F73:J73)</f>
        <v>13417</v>
      </c>
    </row>
    <row r="74" spans="1:11" x14ac:dyDescent="0.3">
      <c r="A74" s="15"/>
      <c r="B74" s="16"/>
      <c r="C74" s="16"/>
      <c r="D74" s="17" t="s">
        <v>26</v>
      </c>
      <c r="E74" s="16"/>
      <c r="F74" s="37">
        <f>F79</f>
        <v>0</v>
      </c>
      <c r="G74" s="18">
        <v>0</v>
      </c>
      <c r="H74" s="18">
        <v>0</v>
      </c>
      <c r="I74" s="18">
        <f>I79</f>
        <v>27000</v>
      </c>
      <c r="J74" s="18">
        <v>0</v>
      </c>
      <c r="K74" s="28">
        <f t="shared" ref="K74:K79" si="43">SUM(F74:J74)</f>
        <v>27000</v>
      </c>
    </row>
    <row r="75" spans="1:11" x14ac:dyDescent="0.3">
      <c r="A75" s="15"/>
      <c r="B75" s="16"/>
      <c r="C75" s="16"/>
      <c r="D75" s="17" t="s">
        <v>27</v>
      </c>
      <c r="E75" s="16"/>
      <c r="F75" s="37">
        <f>F80</f>
        <v>0</v>
      </c>
      <c r="G75" s="18">
        <f t="shared" ref="G75:K76" si="44">G80</f>
        <v>0</v>
      </c>
      <c r="H75" s="18">
        <f t="shared" si="44"/>
        <v>0</v>
      </c>
      <c r="I75" s="18">
        <f t="shared" si="44"/>
        <v>0</v>
      </c>
      <c r="J75" s="18">
        <f t="shared" si="44"/>
        <v>0</v>
      </c>
      <c r="K75" s="18">
        <f t="shared" si="44"/>
        <v>0</v>
      </c>
    </row>
    <row r="76" spans="1:11" x14ac:dyDescent="0.3">
      <c r="A76" s="15"/>
      <c r="B76" s="16"/>
      <c r="C76" s="16"/>
      <c r="D76" s="17" t="s">
        <v>28</v>
      </c>
      <c r="E76" s="16"/>
      <c r="F76" s="37">
        <f>F81</f>
        <v>0</v>
      </c>
      <c r="G76" s="18">
        <f t="shared" si="44"/>
        <v>0</v>
      </c>
      <c r="H76" s="18">
        <f t="shared" si="44"/>
        <v>0</v>
      </c>
      <c r="I76" s="18">
        <f t="shared" si="44"/>
        <v>0</v>
      </c>
      <c r="J76" s="18">
        <f t="shared" si="44"/>
        <v>0</v>
      </c>
      <c r="K76" s="18">
        <f t="shared" si="44"/>
        <v>0</v>
      </c>
    </row>
    <row r="77" spans="1:11" x14ac:dyDescent="0.3">
      <c r="A77" s="24"/>
      <c r="B77" s="25">
        <v>47115</v>
      </c>
      <c r="C77" s="53" t="s">
        <v>54</v>
      </c>
      <c r="D77" s="26" t="s">
        <v>40</v>
      </c>
      <c r="E77" s="25">
        <f>E78</f>
        <v>1</v>
      </c>
      <c r="F77" s="115">
        <f>F78+F79+F80+F81</f>
        <v>11417</v>
      </c>
      <c r="G77" s="27">
        <f t="shared" ref="G77:K77" si="45">G78+G79+G80+G81</f>
        <v>2000</v>
      </c>
      <c r="H77" s="27">
        <f t="shared" si="45"/>
        <v>0</v>
      </c>
      <c r="I77" s="27">
        <f t="shared" si="45"/>
        <v>27000</v>
      </c>
      <c r="J77" s="27">
        <f t="shared" si="45"/>
        <v>0</v>
      </c>
      <c r="K77" s="27">
        <f t="shared" si="45"/>
        <v>40417</v>
      </c>
    </row>
    <row r="78" spans="1:11" x14ac:dyDescent="0.3">
      <c r="A78" s="15"/>
      <c r="B78" s="16"/>
      <c r="C78" s="16"/>
      <c r="D78" s="17" t="s">
        <v>25</v>
      </c>
      <c r="E78" s="16">
        <v>1</v>
      </c>
      <c r="F78" s="37">
        <v>11417</v>
      </c>
      <c r="G78" s="18">
        <v>2000</v>
      </c>
      <c r="H78" s="18"/>
      <c r="I78" s="31">
        <v>0</v>
      </c>
      <c r="J78" s="18">
        <v>0</v>
      </c>
      <c r="K78" s="28">
        <f>SUM(F78:J78)</f>
        <v>13417</v>
      </c>
    </row>
    <row r="79" spans="1:11" x14ac:dyDescent="0.3">
      <c r="A79" s="15"/>
      <c r="B79" s="16"/>
      <c r="C79" s="16"/>
      <c r="D79" s="17" t="s">
        <v>26</v>
      </c>
      <c r="E79" s="16"/>
      <c r="F79" s="37"/>
      <c r="G79" s="18"/>
      <c r="H79" s="18"/>
      <c r="I79" s="18">
        <v>27000</v>
      </c>
      <c r="J79" s="18">
        <v>0</v>
      </c>
      <c r="K79" s="28">
        <f t="shared" si="43"/>
        <v>27000</v>
      </c>
    </row>
    <row r="80" spans="1:11" x14ac:dyDescent="0.3">
      <c r="A80" s="15"/>
      <c r="B80" s="16"/>
      <c r="C80" s="16"/>
      <c r="D80" s="17" t="s">
        <v>27</v>
      </c>
      <c r="E80" s="16"/>
      <c r="F80" s="37"/>
      <c r="G80" s="18"/>
      <c r="H80" s="18"/>
      <c r="I80" s="18"/>
      <c r="J80" s="18"/>
      <c r="K80" s="18"/>
    </row>
    <row r="81" spans="1:13" x14ac:dyDescent="0.3">
      <c r="A81" s="15"/>
      <c r="B81" s="16"/>
      <c r="C81" s="16"/>
      <c r="D81" s="17" t="s">
        <v>28</v>
      </c>
      <c r="E81" s="16"/>
      <c r="F81" s="37"/>
      <c r="G81" s="18"/>
      <c r="H81" s="18"/>
      <c r="I81" s="18"/>
      <c r="J81" s="18"/>
      <c r="K81" s="18"/>
    </row>
    <row r="82" spans="1:13" x14ac:dyDescent="0.3">
      <c r="A82" s="20">
        <v>480</v>
      </c>
      <c r="B82" s="21"/>
      <c r="C82" s="21"/>
      <c r="D82" s="20" t="s">
        <v>41</v>
      </c>
      <c r="E82" s="21">
        <v>3</v>
      </c>
      <c r="F82" s="114">
        <f>F83+F84+F86</f>
        <v>27622</v>
      </c>
      <c r="G82" s="22">
        <f t="shared" ref="G82:K82" si="46">G83+G84+G86</f>
        <v>9500</v>
      </c>
      <c r="H82" s="22">
        <f t="shared" si="46"/>
        <v>0</v>
      </c>
      <c r="I82" s="22">
        <f t="shared" si="46"/>
        <v>15000</v>
      </c>
      <c r="J82" s="22">
        <f t="shared" si="46"/>
        <v>55000</v>
      </c>
      <c r="K82" s="22">
        <f t="shared" si="46"/>
        <v>107122</v>
      </c>
    </row>
    <row r="83" spans="1:13" x14ac:dyDescent="0.3">
      <c r="A83" s="15"/>
      <c r="B83" s="16"/>
      <c r="C83" s="16"/>
      <c r="D83" s="17" t="s">
        <v>25</v>
      </c>
      <c r="E83" s="16">
        <v>3</v>
      </c>
      <c r="F83" s="37">
        <f>F88</f>
        <v>27622</v>
      </c>
      <c r="G83" s="18">
        <f>G88</f>
        <v>9000</v>
      </c>
      <c r="H83" s="18">
        <f t="shared" ref="H83:J83" si="47">H88</f>
        <v>0</v>
      </c>
      <c r="I83" s="18">
        <f t="shared" si="47"/>
        <v>0</v>
      </c>
      <c r="J83" s="18">
        <f t="shared" si="47"/>
        <v>55000</v>
      </c>
      <c r="K83" s="23">
        <f>SUM(F83:J83)</f>
        <v>91622</v>
      </c>
    </row>
    <row r="84" spans="1:13" x14ac:dyDescent="0.3">
      <c r="A84" s="15"/>
      <c r="B84" s="16"/>
      <c r="C84" s="16"/>
      <c r="D84" s="17" t="s">
        <v>26</v>
      </c>
      <c r="E84" s="16"/>
      <c r="F84" s="37">
        <f>F89</f>
        <v>0</v>
      </c>
      <c r="G84" s="18">
        <f t="shared" ref="G84:K86" si="48">G89</f>
        <v>500</v>
      </c>
      <c r="H84" s="18">
        <f t="shared" si="48"/>
        <v>0</v>
      </c>
      <c r="I84" s="18">
        <f t="shared" si="48"/>
        <v>15000</v>
      </c>
      <c r="J84" s="18">
        <f t="shared" si="48"/>
        <v>0</v>
      </c>
      <c r="K84" s="18">
        <f t="shared" si="48"/>
        <v>15500</v>
      </c>
    </row>
    <row r="85" spans="1:13" x14ac:dyDescent="0.3">
      <c r="A85" s="15"/>
      <c r="B85" s="16"/>
      <c r="C85" s="16"/>
      <c r="D85" s="17" t="s">
        <v>27</v>
      </c>
      <c r="E85" s="16"/>
      <c r="F85" s="37">
        <f>F90</f>
        <v>0</v>
      </c>
      <c r="G85" s="18">
        <f t="shared" si="48"/>
        <v>0</v>
      </c>
      <c r="H85" s="18">
        <f t="shared" si="48"/>
        <v>0</v>
      </c>
      <c r="I85" s="18">
        <f t="shared" si="48"/>
        <v>0</v>
      </c>
      <c r="J85" s="18">
        <f t="shared" si="48"/>
        <v>0</v>
      </c>
      <c r="K85" s="18">
        <f t="shared" si="48"/>
        <v>0</v>
      </c>
    </row>
    <row r="86" spans="1:13" x14ac:dyDescent="0.3">
      <c r="A86" s="15"/>
      <c r="B86" s="16"/>
      <c r="C86" s="16"/>
      <c r="D86" s="17" t="s">
        <v>28</v>
      </c>
      <c r="E86" s="16"/>
      <c r="F86" s="37">
        <f>F91</f>
        <v>0</v>
      </c>
      <c r="G86" s="18">
        <f t="shared" si="48"/>
        <v>0</v>
      </c>
      <c r="H86" s="18">
        <f t="shared" si="48"/>
        <v>0</v>
      </c>
      <c r="I86" s="18">
        <f t="shared" si="48"/>
        <v>0</v>
      </c>
      <c r="J86" s="18">
        <f t="shared" si="48"/>
        <v>0</v>
      </c>
      <c r="K86" s="18">
        <f t="shared" si="48"/>
        <v>0</v>
      </c>
    </row>
    <row r="87" spans="1:13" x14ac:dyDescent="0.3">
      <c r="A87" s="24"/>
      <c r="B87" s="25">
        <v>48075</v>
      </c>
      <c r="C87" s="53"/>
      <c r="D87" s="26" t="s">
        <v>123</v>
      </c>
      <c r="E87" s="25">
        <v>3</v>
      </c>
      <c r="F87" s="115">
        <f>F88+F89+F90+F91</f>
        <v>27622</v>
      </c>
      <c r="G87" s="27">
        <f t="shared" ref="G87:K87" si="49">G88+G89+G90+G91</f>
        <v>9500</v>
      </c>
      <c r="H87" s="27">
        <f t="shared" si="49"/>
        <v>0</v>
      </c>
      <c r="I87" s="27">
        <f t="shared" si="49"/>
        <v>15000</v>
      </c>
      <c r="J87" s="27">
        <f t="shared" si="49"/>
        <v>55000</v>
      </c>
      <c r="K87" s="27">
        <f t="shared" si="49"/>
        <v>107122</v>
      </c>
    </row>
    <row r="88" spans="1:13" x14ac:dyDescent="0.3">
      <c r="A88" s="15"/>
      <c r="B88" s="16"/>
      <c r="C88" s="16"/>
      <c r="D88" s="17" t="s">
        <v>25</v>
      </c>
      <c r="E88" s="16">
        <v>3</v>
      </c>
      <c r="F88" s="37">
        <v>27622</v>
      </c>
      <c r="G88" s="18">
        <v>9000</v>
      </c>
      <c r="H88" s="18"/>
      <c r="I88" s="18"/>
      <c r="J88" s="18">
        <v>55000</v>
      </c>
      <c r="K88" s="23">
        <f>SUM(F88:J88)</f>
        <v>91622</v>
      </c>
    </row>
    <row r="89" spans="1:13" x14ac:dyDescent="0.3">
      <c r="A89" s="15"/>
      <c r="B89" s="16"/>
      <c r="C89" s="16"/>
      <c r="D89" s="17" t="s">
        <v>26</v>
      </c>
      <c r="E89" s="16"/>
      <c r="F89" s="37"/>
      <c r="G89" s="18">
        <v>500</v>
      </c>
      <c r="H89" s="18"/>
      <c r="I89" s="18">
        <v>15000</v>
      </c>
      <c r="J89" s="18">
        <v>0</v>
      </c>
      <c r="K89" s="23">
        <f>SUM(F89:J89)</f>
        <v>15500</v>
      </c>
    </row>
    <row r="90" spans="1:13" x14ac:dyDescent="0.3">
      <c r="A90" s="15"/>
      <c r="B90" s="16"/>
      <c r="C90" s="16"/>
      <c r="D90" s="17" t="s">
        <v>27</v>
      </c>
      <c r="E90" s="16"/>
      <c r="F90" s="37"/>
      <c r="G90" s="18"/>
      <c r="H90" s="18"/>
      <c r="I90" s="18"/>
      <c r="J90" s="18"/>
      <c r="K90" s="23"/>
    </row>
    <row r="91" spans="1:13" x14ac:dyDescent="0.3">
      <c r="A91" s="15"/>
      <c r="B91" s="16"/>
      <c r="C91" s="16"/>
      <c r="D91" s="17" t="s">
        <v>28</v>
      </c>
      <c r="E91" s="16"/>
      <c r="F91" s="37"/>
      <c r="G91" s="18"/>
      <c r="H91" s="18"/>
      <c r="I91" s="18"/>
      <c r="J91" s="18"/>
      <c r="K91" s="23"/>
    </row>
    <row r="92" spans="1:13" x14ac:dyDescent="0.3">
      <c r="A92" s="20">
        <v>660</v>
      </c>
      <c r="B92" s="21"/>
      <c r="C92" s="21"/>
      <c r="D92" s="20" t="s">
        <v>42</v>
      </c>
      <c r="E92" s="21">
        <f>E93</f>
        <v>8</v>
      </c>
      <c r="F92" s="114">
        <f>F93+F94+F96</f>
        <v>71904</v>
      </c>
      <c r="G92" s="22">
        <f t="shared" ref="G92:K92" si="50">G93+G94+G96</f>
        <v>40000</v>
      </c>
      <c r="H92" s="22">
        <f t="shared" si="50"/>
        <v>0</v>
      </c>
      <c r="I92" s="22">
        <f t="shared" si="50"/>
        <v>0</v>
      </c>
      <c r="J92" s="22">
        <f t="shared" si="50"/>
        <v>372000</v>
      </c>
      <c r="K92" s="22">
        <f t="shared" si="50"/>
        <v>483904</v>
      </c>
    </row>
    <row r="93" spans="1:13" x14ac:dyDescent="0.3">
      <c r="A93" s="15"/>
      <c r="B93" s="16"/>
      <c r="C93" s="16"/>
      <c r="D93" s="17" t="s">
        <v>25</v>
      </c>
      <c r="E93" s="16">
        <f>E98</f>
        <v>8</v>
      </c>
      <c r="F93" s="37">
        <f>F98</f>
        <v>71904</v>
      </c>
      <c r="G93" s="18">
        <f>G98</f>
        <v>35000</v>
      </c>
      <c r="H93" s="18">
        <v>0</v>
      </c>
      <c r="I93" s="18">
        <v>0</v>
      </c>
      <c r="J93" s="18">
        <f>J98</f>
        <v>283396</v>
      </c>
      <c r="K93" s="28">
        <f t="shared" ref="K93:K99" si="51">SUM(F93:J93)</f>
        <v>390300</v>
      </c>
    </row>
    <row r="94" spans="1:13" x14ac:dyDescent="0.3">
      <c r="A94" s="15"/>
      <c r="B94" s="16"/>
      <c r="C94" s="16"/>
      <c r="D94" s="17" t="s">
        <v>26</v>
      </c>
      <c r="E94" s="16"/>
      <c r="F94" s="37">
        <f>F99</f>
        <v>0</v>
      </c>
      <c r="G94" s="18">
        <f>G99</f>
        <v>5000</v>
      </c>
      <c r="H94" s="18">
        <v>0</v>
      </c>
      <c r="I94" s="18">
        <v>0</v>
      </c>
      <c r="J94" s="18">
        <f>J99</f>
        <v>88604</v>
      </c>
      <c r="K94" s="28">
        <f t="shared" si="51"/>
        <v>93604</v>
      </c>
      <c r="M94" s="19"/>
    </row>
    <row r="95" spans="1:13" x14ac:dyDescent="0.3">
      <c r="A95" s="15"/>
      <c r="B95" s="16"/>
      <c r="C95" s="16"/>
      <c r="D95" s="17" t="s">
        <v>27</v>
      </c>
      <c r="E95" s="16"/>
      <c r="F95" s="37">
        <f>F100</f>
        <v>0</v>
      </c>
      <c r="G95" s="18">
        <f t="shared" ref="G95:K96" si="52">G100</f>
        <v>0</v>
      </c>
      <c r="H95" s="18">
        <f t="shared" si="52"/>
        <v>0</v>
      </c>
      <c r="I95" s="18">
        <f t="shared" si="52"/>
        <v>0</v>
      </c>
      <c r="J95" s="18">
        <f t="shared" si="52"/>
        <v>0</v>
      </c>
      <c r="K95" s="18">
        <f t="shared" si="52"/>
        <v>0</v>
      </c>
    </row>
    <row r="96" spans="1:13" x14ac:dyDescent="0.3">
      <c r="A96" s="15"/>
      <c r="B96" s="16"/>
      <c r="C96" s="16"/>
      <c r="D96" s="17" t="s">
        <v>28</v>
      </c>
      <c r="E96" s="16"/>
      <c r="F96" s="37">
        <f>F101</f>
        <v>0</v>
      </c>
      <c r="G96" s="18">
        <f t="shared" si="52"/>
        <v>0</v>
      </c>
      <c r="H96" s="18">
        <f t="shared" si="52"/>
        <v>0</v>
      </c>
      <c r="I96" s="18">
        <f t="shared" si="52"/>
        <v>0</v>
      </c>
      <c r="J96" s="18">
        <f t="shared" si="52"/>
        <v>0</v>
      </c>
      <c r="K96" s="18">
        <f t="shared" si="52"/>
        <v>0</v>
      </c>
    </row>
    <row r="97" spans="1:14" x14ac:dyDescent="0.3">
      <c r="A97" s="24"/>
      <c r="B97" s="25">
        <v>66480</v>
      </c>
      <c r="C97" s="53" t="s">
        <v>62</v>
      </c>
      <c r="D97" s="26" t="s">
        <v>43</v>
      </c>
      <c r="E97" s="25">
        <f>E98</f>
        <v>8</v>
      </c>
      <c r="F97" s="115">
        <f>F98+F99+F100+F101</f>
        <v>71904</v>
      </c>
      <c r="G97" s="27">
        <f t="shared" ref="G97:K97" si="53">G98+G99+G100+G101</f>
        <v>40000</v>
      </c>
      <c r="H97" s="27">
        <f t="shared" si="53"/>
        <v>0</v>
      </c>
      <c r="I97" s="27">
        <f t="shared" si="53"/>
        <v>0</v>
      </c>
      <c r="J97" s="27">
        <f t="shared" si="53"/>
        <v>372000</v>
      </c>
      <c r="K97" s="27">
        <f t="shared" si="53"/>
        <v>483904</v>
      </c>
    </row>
    <row r="98" spans="1:14" x14ac:dyDescent="0.3">
      <c r="A98" s="15"/>
      <c r="B98" s="16"/>
      <c r="C98" s="16"/>
      <c r="D98" s="17" t="s">
        <v>25</v>
      </c>
      <c r="E98" s="16">
        <v>8</v>
      </c>
      <c r="F98" s="37">
        <v>71904</v>
      </c>
      <c r="G98" s="18">
        <v>35000</v>
      </c>
      <c r="H98" s="18">
        <v>0</v>
      </c>
      <c r="I98" s="18">
        <v>0</v>
      </c>
      <c r="J98" s="18">
        <v>283396</v>
      </c>
      <c r="K98" s="28">
        <f t="shared" si="51"/>
        <v>390300</v>
      </c>
      <c r="N98" s="19"/>
    </row>
    <row r="99" spans="1:14" x14ac:dyDescent="0.3">
      <c r="A99" s="15"/>
      <c r="B99" s="16"/>
      <c r="C99" s="16"/>
      <c r="D99" s="17" t="s">
        <v>26</v>
      </c>
      <c r="E99" s="16"/>
      <c r="F99" s="37"/>
      <c r="G99" s="18">
        <v>5000</v>
      </c>
      <c r="H99" s="18"/>
      <c r="I99" s="18"/>
      <c r="J99" s="18">
        <v>88604</v>
      </c>
      <c r="K99" s="28">
        <f t="shared" si="51"/>
        <v>93604</v>
      </c>
      <c r="M99" s="19"/>
    </row>
    <row r="100" spans="1:14" x14ac:dyDescent="0.3">
      <c r="A100" s="15"/>
      <c r="B100" s="16"/>
      <c r="C100" s="16"/>
      <c r="D100" s="17" t="s">
        <v>27</v>
      </c>
      <c r="E100" s="16"/>
      <c r="F100" s="37"/>
      <c r="G100" s="18"/>
      <c r="H100" s="18"/>
      <c r="I100" s="18"/>
      <c r="J100" s="18"/>
      <c r="K100" s="23"/>
      <c r="M100" s="19"/>
    </row>
    <row r="101" spans="1:14" x14ac:dyDescent="0.3">
      <c r="A101" s="15"/>
      <c r="B101" s="16"/>
      <c r="C101" s="16"/>
      <c r="D101" s="17" t="s">
        <v>28</v>
      </c>
      <c r="E101" s="16"/>
      <c r="F101" s="37"/>
      <c r="G101" s="18"/>
      <c r="H101" s="18"/>
      <c r="I101" s="18"/>
      <c r="J101" s="18"/>
      <c r="K101" s="23"/>
    </row>
    <row r="102" spans="1:14" x14ac:dyDescent="0.3">
      <c r="A102" s="32">
        <v>730</v>
      </c>
      <c r="B102" s="21"/>
      <c r="C102" s="21"/>
      <c r="D102" s="20" t="s">
        <v>44</v>
      </c>
      <c r="E102" s="21">
        <f>E107+E112</f>
        <v>33</v>
      </c>
      <c r="F102" s="114">
        <f>F103+F104+F105+F106</f>
        <v>336116</v>
      </c>
      <c r="G102" s="22">
        <f t="shared" ref="G102:K102" si="54">G103+G104+G105+G106</f>
        <v>75500</v>
      </c>
      <c r="H102" s="22">
        <f t="shared" si="54"/>
        <v>12000</v>
      </c>
      <c r="I102" s="22">
        <f t="shared" si="54"/>
        <v>0</v>
      </c>
      <c r="J102" s="22">
        <f t="shared" si="54"/>
        <v>5000</v>
      </c>
      <c r="K102" s="22">
        <f t="shared" si="54"/>
        <v>428616</v>
      </c>
      <c r="M102" s="19"/>
      <c r="N102" s="14"/>
    </row>
    <row r="103" spans="1:14" x14ac:dyDescent="0.3">
      <c r="A103" s="15"/>
      <c r="B103" s="16"/>
      <c r="C103" s="16"/>
      <c r="D103" s="17" t="s">
        <v>25</v>
      </c>
      <c r="E103" s="16">
        <f>E108+E113</f>
        <v>33</v>
      </c>
      <c r="F103" s="37">
        <f>F108+F113</f>
        <v>336116</v>
      </c>
      <c r="G103" s="18">
        <f>G108+G113</f>
        <v>70500</v>
      </c>
      <c r="H103" s="18">
        <f>H108+H113</f>
        <v>12000</v>
      </c>
      <c r="I103" s="18">
        <v>0</v>
      </c>
      <c r="J103" s="18">
        <f>J108+J113</f>
        <v>5000</v>
      </c>
      <c r="K103" s="23">
        <f>SUM(F103:J103)</f>
        <v>423616</v>
      </c>
      <c r="M103" s="14"/>
    </row>
    <row r="104" spans="1:14" x14ac:dyDescent="0.3">
      <c r="A104" s="15"/>
      <c r="B104" s="16"/>
      <c r="C104" s="16"/>
      <c r="D104" s="17" t="s">
        <v>26</v>
      </c>
      <c r="E104" s="16"/>
      <c r="F104" s="108">
        <f>F109+F114</f>
        <v>0</v>
      </c>
      <c r="G104" s="33">
        <f t="shared" ref="G104:K106" si="55">G109+G114</f>
        <v>5000</v>
      </c>
      <c r="H104" s="33">
        <f t="shared" si="55"/>
        <v>0</v>
      </c>
      <c r="I104" s="33">
        <f t="shared" si="55"/>
        <v>0</v>
      </c>
      <c r="J104" s="33">
        <f t="shared" si="55"/>
        <v>0</v>
      </c>
      <c r="K104" s="33">
        <f t="shared" si="55"/>
        <v>5000</v>
      </c>
      <c r="M104" s="14"/>
    </row>
    <row r="105" spans="1:14" x14ac:dyDescent="0.3">
      <c r="A105" s="15"/>
      <c r="B105" s="16"/>
      <c r="C105" s="16"/>
      <c r="D105" s="17" t="s">
        <v>27</v>
      </c>
      <c r="E105" s="16"/>
      <c r="F105" s="37">
        <f>F110+F115</f>
        <v>0</v>
      </c>
      <c r="G105" s="18">
        <f t="shared" si="55"/>
        <v>0</v>
      </c>
      <c r="H105" s="18">
        <f t="shared" si="55"/>
        <v>0</v>
      </c>
      <c r="I105" s="18">
        <f t="shared" si="55"/>
        <v>0</v>
      </c>
      <c r="J105" s="18">
        <f t="shared" si="55"/>
        <v>0</v>
      </c>
      <c r="K105" s="18">
        <f t="shared" si="55"/>
        <v>0</v>
      </c>
      <c r="M105" s="14"/>
    </row>
    <row r="106" spans="1:14" x14ac:dyDescent="0.3">
      <c r="A106" s="15"/>
      <c r="B106" s="16"/>
      <c r="C106" s="16"/>
      <c r="D106" s="17" t="s">
        <v>28</v>
      </c>
      <c r="E106" s="16"/>
      <c r="F106" s="37">
        <f>F111+F116</f>
        <v>0</v>
      </c>
      <c r="G106" s="18">
        <f t="shared" si="55"/>
        <v>0</v>
      </c>
      <c r="H106" s="18">
        <f t="shared" si="55"/>
        <v>0</v>
      </c>
      <c r="I106" s="18">
        <f t="shared" si="55"/>
        <v>0</v>
      </c>
      <c r="J106" s="18">
        <f t="shared" si="55"/>
        <v>0</v>
      </c>
      <c r="K106" s="18">
        <f t="shared" si="55"/>
        <v>0</v>
      </c>
    </row>
    <row r="107" spans="1:14" x14ac:dyDescent="0.3">
      <c r="A107" s="24"/>
      <c r="B107" s="34">
        <v>73044</v>
      </c>
      <c r="C107" s="54" t="s">
        <v>55</v>
      </c>
      <c r="D107" s="35" t="s">
        <v>45</v>
      </c>
      <c r="E107" s="25">
        <f>E108</f>
        <v>1</v>
      </c>
      <c r="F107" s="115">
        <f>F108+F109+F110+F111</f>
        <v>11904</v>
      </c>
      <c r="G107" s="27">
        <f t="shared" ref="G107:K107" si="56">G108+G109+G110+G111</f>
        <v>500</v>
      </c>
      <c r="H107" s="27">
        <f t="shared" si="56"/>
        <v>0</v>
      </c>
      <c r="I107" s="27">
        <f t="shared" si="56"/>
        <v>0</v>
      </c>
      <c r="J107" s="27">
        <f t="shared" si="56"/>
        <v>0</v>
      </c>
      <c r="K107" s="27">
        <f t="shared" si="56"/>
        <v>12404</v>
      </c>
    </row>
    <row r="108" spans="1:14" x14ac:dyDescent="0.3">
      <c r="A108" s="15"/>
      <c r="B108" s="16"/>
      <c r="C108" s="16"/>
      <c r="D108" s="17" t="s">
        <v>25</v>
      </c>
      <c r="E108" s="16">
        <v>1</v>
      </c>
      <c r="F108" s="37">
        <v>11904</v>
      </c>
      <c r="G108" s="31">
        <v>500</v>
      </c>
      <c r="H108" s="18">
        <v>0</v>
      </c>
      <c r="I108" s="18">
        <v>0</v>
      </c>
      <c r="J108" s="18">
        <v>0</v>
      </c>
      <c r="K108" s="28">
        <f>SUM(F108:J108)</f>
        <v>12404</v>
      </c>
    </row>
    <row r="109" spans="1:14" x14ac:dyDescent="0.3">
      <c r="A109" s="15"/>
      <c r="B109" s="16"/>
      <c r="C109" s="16"/>
      <c r="D109" s="17" t="s">
        <v>26</v>
      </c>
      <c r="E109" s="16"/>
      <c r="F109" s="37"/>
      <c r="G109" s="18"/>
      <c r="H109" s="18"/>
      <c r="I109" s="18"/>
      <c r="J109" s="18">
        <v>0</v>
      </c>
      <c r="K109" s="28">
        <f t="shared" ref="K109" si="57">SUM(F109:J109)</f>
        <v>0</v>
      </c>
    </row>
    <row r="110" spans="1:14" x14ac:dyDescent="0.3">
      <c r="A110" s="15"/>
      <c r="B110" s="16"/>
      <c r="C110" s="16"/>
      <c r="D110" s="17" t="s">
        <v>27</v>
      </c>
      <c r="E110" s="16"/>
      <c r="F110" s="37"/>
      <c r="G110" s="18"/>
      <c r="H110" s="18"/>
      <c r="I110" s="18"/>
      <c r="J110" s="18"/>
      <c r="K110" s="28"/>
    </row>
    <row r="111" spans="1:14" x14ac:dyDescent="0.3">
      <c r="A111" s="15"/>
      <c r="B111" s="16"/>
      <c r="C111" s="16"/>
      <c r="D111" s="17" t="s">
        <v>28</v>
      </c>
      <c r="E111" s="16"/>
      <c r="F111" s="37"/>
      <c r="G111" s="18"/>
      <c r="H111" s="18"/>
      <c r="I111" s="18"/>
      <c r="J111" s="18"/>
      <c r="K111" s="28"/>
    </row>
    <row r="112" spans="1:14" x14ac:dyDescent="0.3">
      <c r="A112" s="24"/>
      <c r="B112" s="34">
        <v>75050</v>
      </c>
      <c r="C112" s="54" t="s">
        <v>63</v>
      </c>
      <c r="D112" s="35" t="s">
        <v>46</v>
      </c>
      <c r="E112" s="25">
        <f>E113</f>
        <v>32</v>
      </c>
      <c r="F112" s="115">
        <f>F113+F114+F115+F116</f>
        <v>324212</v>
      </c>
      <c r="G112" s="27">
        <f t="shared" ref="G112:K112" si="58">G113+G114+G115+G116</f>
        <v>75000</v>
      </c>
      <c r="H112" s="27">
        <f t="shared" si="58"/>
        <v>12000</v>
      </c>
      <c r="I112" s="27">
        <f t="shared" si="58"/>
        <v>0</v>
      </c>
      <c r="J112" s="27">
        <f t="shared" si="58"/>
        <v>5000</v>
      </c>
      <c r="K112" s="27">
        <f t="shared" si="58"/>
        <v>416212</v>
      </c>
    </row>
    <row r="113" spans="1:14" x14ac:dyDescent="0.3">
      <c r="A113" s="15"/>
      <c r="B113" s="16"/>
      <c r="C113" s="16"/>
      <c r="D113" s="17" t="s">
        <v>25</v>
      </c>
      <c r="E113" s="16">
        <v>32</v>
      </c>
      <c r="F113" s="37">
        <v>324212</v>
      </c>
      <c r="G113" s="18">
        <v>70000</v>
      </c>
      <c r="H113" s="18">
        <v>12000</v>
      </c>
      <c r="I113" s="18">
        <v>0</v>
      </c>
      <c r="J113" s="18">
        <v>5000</v>
      </c>
      <c r="K113" s="28">
        <f>SUM(F113:J113)</f>
        <v>411212</v>
      </c>
      <c r="M113" s="19"/>
      <c r="N113" s="50"/>
    </row>
    <row r="114" spans="1:14" x14ac:dyDescent="0.3">
      <c r="A114" s="15"/>
      <c r="B114" s="16"/>
      <c r="C114" s="16"/>
      <c r="D114" s="17" t="s">
        <v>26</v>
      </c>
      <c r="E114" s="16"/>
      <c r="F114" s="116"/>
      <c r="G114" s="18">
        <v>5000</v>
      </c>
      <c r="H114" s="18"/>
      <c r="I114" s="18"/>
      <c r="J114" s="18"/>
      <c r="K114" s="28">
        <f t="shared" ref="K114:K116" si="59">SUM(F114:J114)</f>
        <v>5000</v>
      </c>
      <c r="M114" s="19"/>
      <c r="N114" s="19"/>
    </row>
    <row r="115" spans="1:14" x14ac:dyDescent="0.3">
      <c r="A115" s="15"/>
      <c r="B115" s="16"/>
      <c r="C115" s="16"/>
      <c r="D115" s="17" t="s">
        <v>27</v>
      </c>
      <c r="E115" s="16"/>
      <c r="F115" s="37"/>
      <c r="G115" s="18">
        <v>0</v>
      </c>
      <c r="H115" s="18"/>
      <c r="I115" s="18"/>
      <c r="J115" s="18"/>
      <c r="K115" s="28">
        <f t="shared" si="59"/>
        <v>0</v>
      </c>
    </row>
    <row r="116" spans="1:14" x14ac:dyDescent="0.3">
      <c r="A116" s="15"/>
      <c r="B116" s="16"/>
      <c r="C116" s="16"/>
      <c r="D116" s="17" t="s">
        <v>28</v>
      </c>
      <c r="E116" s="16"/>
      <c r="F116" s="37"/>
      <c r="G116" s="18">
        <v>0</v>
      </c>
      <c r="H116" s="18"/>
      <c r="I116" s="18"/>
      <c r="J116" s="18"/>
      <c r="K116" s="28">
        <f t="shared" si="59"/>
        <v>0</v>
      </c>
    </row>
    <row r="117" spans="1:14" x14ac:dyDescent="0.3">
      <c r="A117" s="32">
        <v>755</v>
      </c>
      <c r="B117" s="21"/>
      <c r="C117" s="21"/>
      <c r="D117" s="20" t="s">
        <v>47</v>
      </c>
      <c r="E117" s="21">
        <f>E118+E119</f>
        <v>3</v>
      </c>
      <c r="F117" s="36">
        <f>F118+F119+F120+F121</f>
        <v>24585</v>
      </c>
      <c r="G117" s="36">
        <f t="shared" ref="G117:K117" si="60">G118+G119+G120+G121</f>
        <v>3000</v>
      </c>
      <c r="H117" s="36">
        <f t="shared" si="60"/>
        <v>1000</v>
      </c>
      <c r="I117" s="36">
        <f t="shared" si="60"/>
        <v>0</v>
      </c>
      <c r="J117" s="36">
        <f t="shared" si="60"/>
        <v>0</v>
      </c>
      <c r="K117" s="36">
        <f t="shared" si="60"/>
        <v>28585</v>
      </c>
    </row>
    <row r="118" spans="1:14" x14ac:dyDescent="0.3">
      <c r="A118" s="15"/>
      <c r="B118" s="16"/>
      <c r="C118" s="16"/>
      <c r="D118" s="17" t="s">
        <v>25</v>
      </c>
      <c r="E118" s="16">
        <f>E123</f>
        <v>3</v>
      </c>
      <c r="F118" s="37">
        <f>F123</f>
        <v>24585</v>
      </c>
      <c r="G118" s="37">
        <f>G123</f>
        <v>2800</v>
      </c>
      <c r="H118" s="37">
        <f>H123</f>
        <v>1000</v>
      </c>
      <c r="I118" s="37">
        <f t="shared" ref="I118:K118" si="61">I123</f>
        <v>0</v>
      </c>
      <c r="J118" s="37">
        <f t="shared" si="61"/>
        <v>0</v>
      </c>
      <c r="K118" s="37">
        <f t="shared" si="61"/>
        <v>28385</v>
      </c>
    </row>
    <row r="119" spans="1:14" x14ac:dyDescent="0.3">
      <c r="A119" s="15"/>
      <c r="B119" s="16"/>
      <c r="C119" s="16"/>
      <c r="D119" s="17" t="s">
        <v>26</v>
      </c>
      <c r="E119" s="38"/>
      <c r="F119" s="37">
        <f>F124</f>
        <v>0</v>
      </c>
      <c r="G119" s="37">
        <f t="shared" ref="G119:K121" si="62">G124</f>
        <v>200</v>
      </c>
      <c r="H119" s="37">
        <f t="shared" si="62"/>
        <v>0</v>
      </c>
      <c r="I119" s="37">
        <f t="shared" si="62"/>
        <v>0</v>
      </c>
      <c r="J119" s="37">
        <f t="shared" si="62"/>
        <v>0</v>
      </c>
      <c r="K119" s="37">
        <f t="shared" si="62"/>
        <v>200</v>
      </c>
    </row>
    <row r="120" spans="1:14" x14ac:dyDescent="0.3">
      <c r="A120" s="15"/>
      <c r="B120" s="16"/>
      <c r="C120" s="16"/>
      <c r="D120" s="17" t="s">
        <v>27</v>
      </c>
      <c r="E120" s="16"/>
      <c r="F120" s="37">
        <f>F125</f>
        <v>0</v>
      </c>
      <c r="G120" s="37">
        <f t="shared" si="62"/>
        <v>0</v>
      </c>
      <c r="H120" s="37">
        <f t="shared" si="62"/>
        <v>0</v>
      </c>
      <c r="I120" s="37">
        <f t="shared" si="62"/>
        <v>0</v>
      </c>
      <c r="J120" s="37">
        <f t="shared" si="62"/>
        <v>0</v>
      </c>
      <c r="K120" s="37">
        <f t="shared" si="62"/>
        <v>0</v>
      </c>
    </row>
    <row r="121" spans="1:14" x14ac:dyDescent="0.3">
      <c r="A121" s="15"/>
      <c r="B121" s="16"/>
      <c r="C121" s="16"/>
      <c r="D121" s="17" t="s">
        <v>28</v>
      </c>
      <c r="E121" s="16"/>
      <c r="F121" s="37">
        <f>F126</f>
        <v>0</v>
      </c>
      <c r="G121" s="37">
        <f t="shared" si="62"/>
        <v>0</v>
      </c>
      <c r="H121" s="37">
        <f t="shared" si="62"/>
        <v>0</v>
      </c>
      <c r="I121" s="37">
        <f t="shared" si="62"/>
        <v>0</v>
      </c>
      <c r="J121" s="37">
        <f t="shared" si="62"/>
        <v>0</v>
      </c>
      <c r="K121" s="37">
        <f t="shared" si="62"/>
        <v>0</v>
      </c>
    </row>
    <row r="122" spans="1:14" x14ac:dyDescent="0.3">
      <c r="A122" s="24"/>
      <c r="B122" s="34">
        <v>75671</v>
      </c>
      <c r="C122" s="34">
        <v>1040</v>
      </c>
      <c r="D122" s="35" t="s">
        <v>48</v>
      </c>
      <c r="E122" s="25">
        <f>E123</f>
        <v>3</v>
      </c>
      <c r="F122" s="115">
        <f>F123+F124+F125+F126</f>
        <v>24585</v>
      </c>
      <c r="G122" s="27">
        <f t="shared" ref="G122:K122" si="63">G123+G124+G125+G126</f>
        <v>3000</v>
      </c>
      <c r="H122" s="27">
        <f t="shared" si="63"/>
        <v>1000</v>
      </c>
      <c r="I122" s="27">
        <f t="shared" si="63"/>
        <v>0</v>
      </c>
      <c r="J122" s="27">
        <f t="shared" si="63"/>
        <v>0</v>
      </c>
      <c r="K122" s="27">
        <f t="shared" si="63"/>
        <v>28585</v>
      </c>
    </row>
    <row r="123" spans="1:14" x14ac:dyDescent="0.3">
      <c r="A123" s="15"/>
      <c r="B123" s="16"/>
      <c r="C123" s="16"/>
      <c r="D123" s="17" t="s">
        <v>25</v>
      </c>
      <c r="E123" s="16">
        <v>3</v>
      </c>
      <c r="F123" s="37">
        <v>24585</v>
      </c>
      <c r="G123" s="18">
        <v>2800</v>
      </c>
      <c r="H123" s="18">
        <v>1000</v>
      </c>
      <c r="I123" s="18">
        <v>0</v>
      </c>
      <c r="J123" s="18">
        <v>0</v>
      </c>
      <c r="K123" s="28">
        <f>SUM(F123:J123)</f>
        <v>28385</v>
      </c>
      <c r="M123" s="19"/>
    </row>
    <row r="124" spans="1:14" x14ac:dyDescent="0.3">
      <c r="A124" s="15"/>
      <c r="B124" s="16"/>
      <c r="C124" s="16"/>
      <c r="D124" s="17" t="s">
        <v>26</v>
      </c>
      <c r="E124" s="16"/>
      <c r="F124" s="37"/>
      <c r="G124" s="18">
        <v>200</v>
      </c>
      <c r="H124" s="18"/>
      <c r="I124" s="18"/>
      <c r="J124" s="18">
        <v>0</v>
      </c>
      <c r="K124" s="28">
        <f>SUM(F124:J124)</f>
        <v>200</v>
      </c>
    </row>
    <row r="125" spans="1:14" x14ac:dyDescent="0.3">
      <c r="A125" s="15"/>
      <c r="B125" s="16"/>
      <c r="C125" s="16"/>
      <c r="D125" s="17" t="s">
        <v>27</v>
      </c>
      <c r="E125" s="16"/>
      <c r="F125" s="37"/>
      <c r="G125" s="18"/>
      <c r="H125" s="18"/>
      <c r="I125" s="18"/>
      <c r="J125" s="18"/>
      <c r="K125" s="28"/>
    </row>
    <row r="126" spans="1:14" x14ac:dyDescent="0.3">
      <c r="A126" s="15"/>
      <c r="B126" s="16"/>
      <c r="C126" s="16"/>
      <c r="D126" s="17" t="s">
        <v>28</v>
      </c>
      <c r="E126" s="16"/>
      <c r="F126" s="37"/>
      <c r="G126" s="18"/>
      <c r="H126" s="18"/>
      <c r="I126" s="18"/>
      <c r="J126" s="18"/>
      <c r="K126" s="28"/>
    </row>
    <row r="127" spans="1:14" x14ac:dyDescent="0.3">
      <c r="A127" s="39">
        <v>850</v>
      </c>
      <c r="B127" s="21"/>
      <c r="C127" s="21">
        <v>850</v>
      </c>
      <c r="D127" s="20" t="s">
        <v>124</v>
      </c>
      <c r="E127" s="21">
        <f>E128</f>
        <v>4</v>
      </c>
      <c r="F127" s="114">
        <f>F128+F129+F130+F131</f>
        <v>30591</v>
      </c>
      <c r="G127" s="114">
        <f t="shared" ref="G127:K127" si="64">G128+G129+G130+G131</f>
        <v>15000</v>
      </c>
      <c r="H127" s="114">
        <f t="shared" si="64"/>
        <v>5500</v>
      </c>
      <c r="I127" s="114">
        <f t="shared" si="64"/>
        <v>18000</v>
      </c>
      <c r="J127" s="114">
        <f t="shared" si="64"/>
        <v>16000</v>
      </c>
      <c r="K127" s="114">
        <f t="shared" si="64"/>
        <v>85091</v>
      </c>
    </row>
    <row r="128" spans="1:14" x14ac:dyDescent="0.3">
      <c r="A128" s="15"/>
      <c r="B128" s="16"/>
      <c r="C128" s="16"/>
      <c r="D128" s="17" t="s">
        <v>25</v>
      </c>
      <c r="E128" s="52">
        <f>E133</f>
        <v>4</v>
      </c>
      <c r="F128" s="51">
        <f>F133</f>
        <v>30591</v>
      </c>
      <c r="G128" s="51">
        <f t="shared" ref="G128:K128" si="65">G133</f>
        <v>15000</v>
      </c>
      <c r="H128" s="51">
        <f t="shared" si="65"/>
        <v>5500</v>
      </c>
      <c r="I128" s="51">
        <f t="shared" si="65"/>
        <v>0</v>
      </c>
      <c r="J128" s="51">
        <f t="shared" si="65"/>
        <v>8000</v>
      </c>
      <c r="K128" s="51">
        <f t="shared" si="65"/>
        <v>59091</v>
      </c>
    </row>
    <row r="129" spans="1:14" x14ac:dyDescent="0.3">
      <c r="A129" s="15"/>
      <c r="B129" s="16"/>
      <c r="C129" s="16"/>
      <c r="D129" s="17" t="s">
        <v>26</v>
      </c>
      <c r="E129" s="16"/>
      <c r="F129" s="37">
        <f>F134</f>
        <v>0</v>
      </c>
      <c r="G129" s="37">
        <f t="shared" ref="G129:K129" si="66">G134</f>
        <v>0</v>
      </c>
      <c r="H129" s="37">
        <f t="shared" si="66"/>
        <v>0</v>
      </c>
      <c r="I129" s="37">
        <f t="shared" si="66"/>
        <v>18000</v>
      </c>
      <c r="J129" s="37">
        <f t="shared" si="66"/>
        <v>8000</v>
      </c>
      <c r="K129" s="37">
        <f t="shared" si="66"/>
        <v>26000</v>
      </c>
    </row>
    <row r="130" spans="1:14" x14ac:dyDescent="0.3">
      <c r="A130" s="15"/>
      <c r="B130" s="16"/>
      <c r="C130" s="16"/>
      <c r="D130" s="17" t="s">
        <v>27</v>
      </c>
      <c r="E130" s="16"/>
      <c r="F130" s="37">
        <f>F135</f>
        <v>0</v>
      </c>
      <c r="G130" s="37">
        <f t="shared" ref="G130:K130" si="67">G135</f>
        <v>0</v>
      </c>
      <c r="H130" s="37">
        <f t="shared" si="67"/>
        <v>0</v>
      </c>
      <c r="I130" s="37">
        <f t="shared" si="67"/>
        <v>0</v>
      </c>
      <c r="J130" s="37">
        <f t="shared" si="67"/>
        <v>0</v>
      </c>
      <c r="K130" s="37">
        <f t="shared" si="67"/>
        <v>0</v>
      </c>
    </row>
    <row r="131" spans="1:14" x14ac:dyDescent="0.3">
      <c r="A131" s="15"/>
      <c r="B131" s="16"/>
      <c r="C131" s="16"/>
      <c r="D131" s="17" t="s">
        <v>28</v>
      </c>
      <c r="E131" s="16"/>
      <c r="F131" s="37">
        <f>F141</f>
        <v>0</v>
      </c>
      <c r="G131" s="37">
        <f t="shared" ref="G131:K131" si="68">G141</f>
        <v>0</v>
      </c>
      <c r="H131" s="37">
        <f t="shared" si="68"/>
        <v>0</v>
      </c>
      <c r="I131" s="37">
        <f t="shared" si="68"/>
        <v>0</v>
      </c>
      <c r="J131" s="37">
        <f t="shared" si="68"/>
        <v>0</v>
      </c>
      <c r="K131" s="37">
        <f t="shared" si="68"/>
        <v>0</v>
      </c>
    </row>
    <row r="132" spans="1:14" x14ac:dyDescent="0.3">
      <c r="A132" s="24"/>
      <c r="B132" s="34">
        <v>85035</v>
      </c>
      <c r="C132" s="54">
        <v>820</v>
      </c>
      <c r="D132" s="35" t="s">
        <v>125</v>
      </c>
      <c r="E132" s="25">
        <f>E133</f>
        <v>4</v>
      </c>
      <c r="F132" s="115">
        <f>F133+F134+F135+F136</f>
        <v>30591</v>
      </c>
      <c r="G132" s="27">
        <f t="shared" ref="G132:K132" si="69">G133+G134+G135+G136</f>
        <v>15000</v>
      </c>
      <c r="H132" s="27">
        <f t="shared" si="69"/>
        <v>5500</v>
      </c>
      <c r="I132" s="27">
        <f t="shared" si="69"/>
        <v>18000</v>
      </c>
      <c r="J132" s="27">
        <f t="shared" si="69"/>
        <v>16000</v>
      </c>
      <c r="K132" s="27">
        <f t="shared" si="69"/>
        <v>85091</v>
      </c>
    </row>
    <row r="133" spans="1:14" x14ac:dyDescent="0.3">
      <c r="A133" s="15"/>
      <c r="B133" s="16"/>
      <c r="C133" s="16"/>
      <c r="D133" s="17" t="s">
        <v>25</v>
      </c>
      <c r="E133" s="16">
        <v>4</v>
      </c>
      <c r="F133" s="37">
        <v>30591</v>
      </c>
      <c r="G133" s="18">
        <v>15000</v>
      </c>
      <c r="H133" s="18">
        <v>5500</v>
      </c>
      <c r="I133" s="18">
        <v>0</v>
      </c>
      <c r="J133" s="18">
        <v>8000</v>
      </c>
      <c r="K133" s="28">
        <f>SUM(F133:J133)</f>
        <v>59091</v>
      </c>
    </row>
    <row r="134" spans="1:14" x14ac:dyDescent="0.3">
      <c r="A134" s="15"/>
      <c r="B134" s="16"/>
      <c r="C134" s="16"/>
      <c r="D134" s="17" t="s">
        <v>26</v>
      </c>
      <c r="E134" s="16"/>
      <c r="F134" s="37"/>
      <c r="G134" s="18"/>
      <c r="H134" s="18"/>
      <c r="I134" s="18">
        <v>18000</v>
      </c>
      <c r="J134" s="18">
        <v>8000</v>
      </c>
      <c r="K134" s="28">
        <f t="shared" ref="K134:K135" si="70">SUM(F134:J134)</f>
        <v>26000</v>
      </c>
    </row>
    <row r="135" spans="1:14" x14ac:dyDescent="0.3">
      <c r="A135" s="15"/>
      <c r="B135" s="16"/>
      <c r="C135" s="16"/>
      <c r="D135" s="17" t="s">
        <v>27</v>
      </c>
      <c r="E135" s="16"/>
      <c r="F135" s="37"/>
      <c r="G135" s="18"/>
      <c r="H135" s="18"/>
      <c r="I135" s="18"/>
      <c r="J135" s="18">
        <v>0</v>
      </c>
      <c r="K135" s="28">
        <f t="shared" si="70"/>
        <v>0</v>
      </c>
    </row>
    <row r="136" spans="1:14" x14ac:dyDescent="0.3">
      <c r="A136" s="15"/>
      <c r="B136" s="16"/>
      <c r="C136" s="16"/>
      <c r="D136" s="17" t="s">
        <v>28</v>
      </c>
      <c r="E136" s="16"/>
      <c r="F136" s="37"/>
      <c r="G136" s="18"/>
      <c r="H136" s="18"/>
      <c r="I136" s="18"/>
      <c r="J136" s="18"/>
      <c r="K136" s="28"/>
    </row>
    <row r="137" spans="1:14" x14ac:dyDescent="0.3">
      <c r="A137" s="39">
        <v>920</v>
      </c>
      <c r="B137" s="21"/>
      <c r="C137" s="21"/>
      <c r="D137" s="20" t="s">
        <v>49</v>
      </c>
      <c r="E137" s="21">
        <f>E138</f>
        <v>148</v>
      </c>
      <c r="F137" s="114">
        <f>F138+F139+F140+F141</f>
        <v>1197607</v>
      </c>
      <c r="G137" s="22">
        <f t="shared" ref="G137:J137" si="71">G138+G139+G140+G141</f>
        <v>158000</v>
      </c>
      <c r="H137" s="22">
        <f t="shared" si="71"/>
        <v>17500</v>
      </c>
      <c r="I137" s="22">
        <f t="shared" si="71"/>
        <v>30000</v>
      </c>
      <c r="J137" s="22">
        <f t="shared" si="71"/>
        <v>108500</v>
      </c>
      <c r="K137" s="22">
        <f t="shared" ref="K137" si="72">K138+K139+K140+K141</f>
        <v>1511607</v>
      </c>
      <c r="N137" s="14"/>
    </row>
    <row r="138" spans="1:14" x14ac:dyDescent="0.3">
      <c r="A138" s="15"/>
      <c r="B138" s="16"/>
      <c r="C138" s="16"/>
      <c r="D138" s="17" t="s">
        <v>25</v>
      </c>
      <c r="E138" s="52">
        <f>E143+E148+E153+E158</f>
        <v>148</v>
      </c>
      <c r="F138" s="51">
        <f t="shared" ref="F138:J138" si="73">F143+F148+F153+F158</f>
        <v>1197607</v>
      </c>
      <c r="G138" s="51">
        <f t="shared" si="73"/>
        <v>148000</v>
      </c>
      <c r="H138" s="51">
        <f t="shared" si="73"/>
        <v>17500</v>
      </c>
      <c r="I138" s="51">
        <f t="shared" si="73"/>
        <v>0</v>
      </c>
      <c r="J138" s="51">
        <f t="shared" si="73"/>
        <v>88000</v>
      </c>
      <c r="K138" s="18">
        <f>SUM(F138:J138)</f>
        <v>1451107</v>
      </c>
      <c r="M138" s="19"/>
    </row>
    <row r="139" spans="1:14" x14ac:dyDescent="0.3">
      <c r="A139" s="15"/>
      <c r="B139" s="16"/>
      <c r="C139" s="16"/>
      <c r="D139" s="17" t="s">
        <v>26</v>
      </c>
      <c r="E139" s="16"/>
      <c r="F139" s="37">
        <f>F144+F149+F154+F159</f>
        <v>0</v>
      </c>
      <c r="G139" s="18">
        <f t="shared" ref="G139:J139" si="74">G144+G149+G154+G159</f>
        <v>10000</v>
      </c>
      <c r="H139" s="18">
        <f t="shared" si="74"/>
        <v>0</v>
      </c>
      <c r="I139" s="18">
        <f t="shared" si="74"/>
        <v>30000</v>
      </c>
      <c r="J139" s="18">
        <f t="shared" si="74"/>
        <v>20500</v>
      </c>
      <c r="K139" s="18">
        <f t="shared" ref="K139:K141" si="75">SUM(F139:J139)</f>
        <v>60500</v>
      </c>
      <c r="M139" s="19"/>
      <c r="N139" s="14"/>
    </row>
    <row r="140" spans="1:14" x14ac:dyDescent="0.3">
      <c r="A140" s="15"/>
      <c r="B140" s="16"/>
      <c r="C140" s="16"/>
      <c r="D140" s="17" t="s">
        <v>27</v>
      </c>
      <c r="E140" s="16"/>
      <c r="F140" s="37">
        <f t="shared" ref="F140:J141" si="76">F145+F155+F160</f>
        <v>0</v>
      </c>
      <c r="G140" s="18">
        <f t="shared" si="76"/>
        <v>0</v>
      </c>
      <c r="H140" s="18">
        <f t="shared" si="76"/>
        <v>0</v>
      </c>
      <c r="I140" s="18">
        <f t="shared" si="76"/>
        <v>0</v>
      </c>
      <c r="J140" s="18">
        <f t="shared" si="76"/>
        <v>0</v>
      </c>
      <c r="K140" s="18">
        <f t="shared" si="75"/>
        <v>0</v>
      </c>
    </row>
    <row r="141" spans="1:14" x14ac:dyDescent="0.3">
      <c r="A141" s="15"/>
      <c r="B141" s="16"/>
      <c r="C141" s="16"/>
      <c r="D141" s="17" t="s">
        <v>28</v>
      </c>
      <c r="E141" s="16"/>
      <c r="F141" s="37">
        <f t="shared" si="76"/>
        <v>0</v>
      </c>
      <c r="G141" s="18">
        <f t="shared" si="76"/>
        <v>0</v>
      </c>
      <c r="H141" s="18">
        <f t="shared" si="76"/>
        <v>0</v>
      </c>
      <c r="I141" s="18">
        <f t="shared" si="76"/>
        <v>0</v>
      </c>
      <c r="J141" s="18">
        <f t="shared" si="76"/>
        <v>0</v>
      </c>
      <c r="K141" s="18">
        <f t="shared" si="75"/>
        <v>0</v>
      </c>
    </row>
    <row r="142" spans="1:14" x14ac:dyDescent="0.3">
      <c r="A142" s="24"/>
      <c r="B142" s="34">
        <v>92175</v>
      </c>
      <c r="C142" s="54" t="s">
        <v>56</v>
      </c>
      <c r="D142" s="35" t="s">
        <v>45</v>
      </c>
      <c r="E142" s="25">
        <f>E143</f>
        <v>3</v>
      </c>
      <c r="F142" s="115">
        <f>F143+F144+F145+F146</f>
        <v>29309</v>
      </c>
      <c r="G142" s="27">
        <f t="shared" ref="G142:K142" si="77">G143+G144+G145+G146</f>
        <v>55000</v>
      </c>
      <c r="H142" s="27">
        <f t="shared" si="77"/>
        <v>0</v>
      </c>
      <c r="I142" s="27">
        <f t="shared" si="77"/>
        <v>30000</v>
      </c>
      <c r="J142" s="27">
        <f t="shared" si="77"/>
        <v>108500</v>
      </c>
      <c r="K142" s="27">
        <f t="shared" si="77"/>
        <v>222809</v>
      </c>
    </row>
    <row r="143" spans="1:14" x14ac:dyDescent="0.3">
      <c r="A143" s="15"/>
      <c r="B143" s="16"/>
      <c r="C143" s="16"/>
      <c r="D143" s="17" t="s">
        <v>25</v>
      </c>
      <c r="E143" s="16">
        <v>3</v>
      </c>
      <c r="F143" s="37">
        <v>29309</v>
      </c>
      <c r="G143" s="18">
        <v>55000</v>
      </c>
      <c r="H143" s="18">
        <v>0</v>
      </c>
      <c r="I143" s="18">
        <v>0</v>
      </c>
      <c r="J143" s="18">
        <v>88000</v>
      </c>
      <c r="K143" s="28">
        <f>SUM(F143:J143)</f>
        <v>172309</v>
      </c>
      <c r="M143" s="19"/>
      <c r="N143" s="40"/>
    </row>
    <row r="144" spans="1:14" x14ac:dyDescent="0.3">
      <c r="A144" s="15"/>
      <c r="B144" s="16"/>
      <c r="C144" s="16"/>
      <c r="D144" s="17" t="s">
        <v>26</v>
      </c>
      <c r="E144" s="16"/>
      <c r="F144" s="37"/>
      <c r="G144" s="18"/>
      <c r="H144" s="18"/>
      <c r="I144" s="18">
        <v>30000</v>
      </c>
      <c r="J144" s="18">
        <v>20500</v>
      </c>
      <c r="K144" s="28">
        <f t="shared" ref="K144:K156" si="78">SUM(F144:J144)</f>
        <v>50500</v>
      </c>
    </row>
    <row r="145" spans="1:16" x14ac:dyDescent="0.3">
      <c r="A145" s="15"/>
      <c r="B145" s="16"/>
      <c r="C145" s="16"/>
      <c r="D145" s="17" t="s">
        <v>27</v>
      </c>
      <c r="E145" s="16"/>
      <c r="F145" s="37"/>
      <c r="G145" s="18"/>
      <c r="H145" s="18"/>
      <c r="I145" s="18"/>
      <c r="J145" s="18">
        <v>0</v>
      </c>
      <c r="K145" s="28">
        <f t="shared" si="78"/>
        <v>0</v>
      </c>
    </row>
    <row r="146" spans="1:16" x14ac:dyDescent="0.3">
      <c r="A146" s="15"/>
      <c r="B146" s="16"/>
      <c r="C146" s="16"/>
      <c r="D146" s="17" t="s">
        <v>28</v>
      </c>
      <c r="E146" s="16"/>
      <c r="F146" s="37"/>
      <c r="G146" s="18"/>
      <c r="H146" s="18"/>
      <c r="I146" s="18"/>
      <c r="J146" s="18"/>
      <c r="K146" s="28"/>
    </row>
    <row r="147" spans="1:16" x14ac:dyDescent="0.3">
      <c r="A147" s="24"/>
      <c r="B147" s="34">
        <v>92890</v>
      </c>
      <c r="C147" s="54" t="s">
        <v>64</v>
      </c>
      <c r="D147" s="35" t="s">
        <v>75</v>
      </c>
      <c r="E147" s="25">
        <f>E148</f>
        <v>13</v>
      </c>
      <c r="F147" s="115">
        <f>F148+F149+F150+F151</f>
        <v>87536</v>
      </c>
      <c r="G147" s="27">
        <f t="shared" ref="G147:K147" si="79">G148+G149+G150+G151</f>
        <v>25000</v>
      </c>
      <c r="H147" s="27">
        <f t="shared" si="79"/>
        <v>3000</v>
      </c>
      <c r="I147" s="27">
        <f t="shared" si="79"/>
        <v>0</v>
      </c>
      <c r="J147" s="27">
        <f t="shared" si="79"/>
        <v>0</v>
      </c>
      <c r="K147" s="27">
        <f t="shared" si="79"/>
        <v>115536</v>
      </c>
      <c r="M147" s="50"/>
      <c r="N147" s="50"/>
      <c r="O147" s="50"/>
    </row>
    <row r="148" spans="1:16" x14ac:dyDescent="0.3">
      <c r="A148" s="15"/>
      <c r="B148" s="16"/>
      <c r="C148" s="16"/>
      <c r="D148" s="17" t="s">
        <v>25</v>
      </c>
      <c r="E148" s="16">
        <v>13</v>
      </c>
      <c r="F148" s="37">
        <v>87536</v>
      </c>
      <c r="G148" s="18">
        <v>15000</v>
      </c>
      <c r="H148" s="18">
        <v>3000</v>
      </c>
      <c r="I148" s="18">
        <v>0</v>
      </c>
      <c r="J148" s="18">
        <v>0</v>
      </c>
      <c r="K148" s="28">
        <f>SUM(F148:J148)</f>
        <v>105536</v>
      </c>
      <c r="M148" s="19"/>
      <c r="N148" s="19"/>
      <c r="O148" s="19"/>
    </row>
    <row r="149" spans="1:16" x14ac:dyDescent="0.3">
      <c r="A149" s="15"/>
      <c r="B149" s="16"/>
      <c r="C149" s="16"/>
      <c r="D149" s="17" t="s">
        <v>26</v>
      </c>
      <c r="E149" s="16"/>
      <c r="F149" s="37"/>
      <c r="G149" s="18">
        <v>10000</v>
      </c>
      <c r="H149" s="18"/>
      <c r="I149" s="18">
        <v>0</v>
      </c>
      <c r="J149" s="18">
        <v>0</v>
      </c>
      <c r="K149" s="28">
        <f t="shared" ref="K149:K150" si="80">SUM(F149:J149)</f>
        <v>10000</v>
      </c>
      <c r="M149" s="19"/>
      <c r="N149" s="19"/>
      <c r="O149" s="19"/>
    </row>
    <row r="150" spans="1:16" x14ac:dyDescent="0.3">
      <c r="A150" s="15"/>
      <c r="B150" s="16"/>
      <c r="C150" s="16"/>
      <c r="D150" s="17" t="s">
        <v>27</v>
      </c>
      <c r="E150" s="16"/>
      <c r="F150" s="37"/>
      <c r="G150" s="18"/>
      <c r="H150" s="18"/>
      <c r="I150" s="18"/>
      <c r="J150" s="18">
        <v>0</v>
      </c>
      <c r="K150" s="28">
        <f t="shared" si="80"/>
        <v>0</v>
      </c>
    </row>
    <row r="151" spans="1:16" x14ac:dyDescent="0.3">
      <c r="A151" s="15"/>
      <c r="B151" s="16"/>
      <c r="C151" s="16"/>
      <c r="D151" s="17" t="s">
        <v>28</v>
      </c>
      <c r="E151" s="16"/>
      <c r="F151" s="37"/>
      <c r="G151" s="18"/>
      <c r="H151" s="18"/>
      <c r="I151" s="18"/>
      <c r="J151" s="18"/>
      <c r="K151" s="28"/>
    </row>
    <row r="152" spans="1:16" x14ac:dyDescent="0.3">
      <c r="A152" s="24"/>
      <c r="B152" s="34">
        <v>94020</v>
      </c>
      <c r="C152" s="54" t="s">
        <v>57</v>
      </c>
      <c r="D152" s="35" t="s">
        <v>126</v>
      </c>
      <c r="E152" s="25">
        <f>E153</f>
        <v>109</v>
      </c>
      <c r="F152" s="115">
        <f>F153+F154+F155+F156</f>
        <v>881194</v>
      </c>
      <c r="G152" s="27">
        <f t="shared" ref="G152:K152" si="81">G153+G154+G155+G156</f>
        <v>70000</v>
      </c>
      <c r="H152" s="27">
        <f t="shared" si="81"/>
        <v>11500</v>
      </c>
      <c r="I152" s="27">
        <f t="shared" si="81"/>
        <v>0</v>
      </c>
      <c r="J152" s="27">
        <f t="shared" si="81"/>
        <v>0</v>
      </c>
      <c r="K152" s="27">
        <f t="shared" si="81"/>
        <v>962694</v>
      </c>
    </row>
    <row r="153" spans="1:16" x14ac:dyDescent="0.3">
      <c r="A153" s="15"/>
      <c r="B153" s="16"/>
      <c r="C153" s="16"/>
      <c r="D153" s="17" t="s">
        <v>25</v>
      </c>
      <c r="E153" s="16">
        <v>109</v>
      </c>
      <c r="F153" s="37">
        <v>881194</v>
      </c>
      <c r="G153" s="18">
        <v>70000</v>
      </c>
      <c r="H153" s="18">
        <v>11500</v>
      </c>
      <c r="I153" s="18">
        <v>0</v>
      </c>
      <c r="J153" s="18">
        <v>0</v>
      </c>
      <c r="K153" s="28">
        <f>SUM(F153:J153)</f>
        <v>962694</v>
      </c>
      <c r="M153" s="110"/>
      <c r="N153" s="14"/>
      <c r="O153" s="19"/>
      <c r="P153" s="19"/>
    </row>
    <row r="154" spans="1:16" x14ac:dyDescent="0.3">
      <c r="A154" s="15"/>
      <c r="B154" s="16"/>
      <c r="C154" s="16"/>
      <c r="D154" s="17" t="s">
        <v>26</v>
      </c>
      <c r="E154" s="16"/>
      <c r="F154" s="37"/>
      <c r="G154" s="18"/>
      <c r="H154" s="18"/>
      <c r="I154" s="18"/>
      <c r="J154" s="18">
        <v>0</v>
      </c>
      <c r="K154" s="28">
        <f t="shared" si="78"/>
        <v>0</v>
      </c>
      <c r="M154" s="41"/>
      <c r="N154" s="14"/>
    </row>
    <row r="155" spans="1:16" x14ac:dyDescent="0.3">
      <c r="A155" s="15"/>
      <c r="B155" s="16"/>
      <c r="C155" s="16"/>
      <c r="D155" s="17" t="s">
        <v>27</v>
      </c>
      <c r="E155" s="16"/>
      <c r="F155" s="37"/>
      <c r="G155" s="18"/>
      <c r="H155" s="18"/>
      <c r="I155" s="18"/>
      <c r="J155" s="18"/>
      <c r="K155" s="28">
        <f t="shared" si="78"/>
        <v>0</v>
      </c>
      <c r="M155" s="41"/>
      <c r="N155" s="14"/>
      <c r="P155" s="19"/>
    </row>
    <row r="156" spans="1:16" x14ac:dyDescent="0.3">
      <c r="A156" s="15"/>
      <c r="B156" s="16"/>
      <c r="C156" s="16"/>
      <c r="D156" s="17" t="s">
        <v>28</v>
      </c>
      <c r="E156" s="16"/>
      <c r="F156" s="37"/>
      <c r="G156" s="18"/>
      <c r="H156" s="18"/>
      <c r="I156" s="18"/>
      <c r="J156" s="18"/>
      <c r="K156" s="28">
        <f t="shared" si="78"/>
        <v>0</v>
      </c>
      <c r="M156" s="14"/>
      <c r="N156" s="14"/>
    </row>
    <row r="157" spans="1:16" x14ac:dyDescent="0.3">
      <c r="A157" s="24"/>
      <c r="B157" s="34">
        <v>95220</v>
      </c>
      <c r="C157" s="54" t="s">
        <v>58</v>
      </c>
      <c r="D157" s="35" t="s">
        <v>127</v>
      </c>
      <c r="E157" s="25">
        <f>E158</f>
        <v>23</v>
      </c>
      <c r="F157" s="115">
        <f>F158+F159+F160+F161</f>
        <v>199568</v>
      </c>
      <c r="G157" s="27">
        <f t="shared" ref="G157:K157" si="82">G158+G159+G160+G161</f>
        <v>8000</v>
      </c>
      <c r="H157" s="27">
        <f t="shared" si="82"/>
        <v>3000</v>
      </c>
      <c r="I157" s="27">
        <f t="shared" si="82"/>
        <v>0</v>
      </c>
      <c r="J157" s="27">
        <f t="shared" si="82"/>
        <v>0</v>
      </c>
      <c r="K157" s="27">
        <f t="shared" si="82"/>
        <v>210568</v>
      </c>
      <c r="N157" s="19"/>
    </row>
    <row r="158" spans="1:16" x14ac:dyDescent="0.3">
      <c r="A158" s="15"/>
      <c r="B158" s="16"/>
      <c r="C158" s="16"/>
      <c r="D158" s="17" t="s">
        <v>25</v>
      </c>
      <c r="E158" s="16">
        <v>23</v>
      </c>
      <c r="F158" s="37">
        <v>199568</v>
      </c>
      <c r="G158" s="18">
        <v>8000</v>
      </c>
      <c r="H158" s="18">
        <v>3000</v>
      </c>
      <c r="I158" s="18">
        <v>0</v>
      </c>
      <c r="J158" s="18">
        <v>0</v>
      </c>
      <c r="K158" s="28">
        <f>SUM(F158:J158)</f>
        <v>210568</v>
      </c>
      <c r="M158" s="19"/>
      <c r="N158" s="19"/>
    </row>
    <row r="159" spans="1:16" x14ac:dyDescent="0.3">
      <c r="A159" s="15"/>
      <c r="B159" s="16"/>
      <c r="C159" s="16"/>
      <c r="D159" s="17" t="s">
        <v>26</v>
      </c>
      <c r="E159" s="16"/>
      <c r="F159" s="37"/>
      <c r="G159" s="18"/>
      <c r="H159" s="18">
        <v>0</v>
      </c>
      <c r="I159" s="18">
        <v>0</v>
      </c>
      <c r="J159" s="18">
        <v>0</v>
      </c>
      <c r="K159" s="28">
        <f>SUM(F159:J159)</f>
        <v>0</v>
      </c>
      <c r="N159" s="14"/>
    </row>
    <row r="160" spans="1:16" x14ac:dyDescent="0.3">
      <c r="A160" s="15"/>
      <c r="B160" s="16"/>
      <c r="C160" s="16"/>
      <c r="D160" s="17" t="s">
        <v>27</v>
      </c>
      <c r="E160" s="16"/>
      <c r="F160" s="37"/>
      <c r="G160" s="18"/>
      <c r="H160" s="18"/>
      <c r="I160" s="18"/>
      <c r="J160" s="18"/>
      <c r="K160" s="28">
        <f>SUM(F160:J160)</f>
        <v>0</v>
      </c>
    </row>
    <row r="161" spans="1:13" x14ac:dyDescent="0.3">
      <c r="A161" s="15"/>
      <c r="B161" s="16"/>
      <c r="C161" s="16"/>
      <c r="D161" s="17" t="s">
        <v>28</v>
      </c>
      <c r="E161" s="16"/>
      <c r="F161" s="37"/>
      <c r="G161" s="18"/>
      <c r="H161" s="18"/>
      <c r="I161" s="18"/>
      <c r="J161" s="18"/>
      <c r="K161" s="23"/>
      <c r="M161" s="19"/>
    </row>
    <row r="162" spans="1:13" x14ac:dyDescent="0.3">
      <c r="A162" s="42"/>
      <c r="B162" s="42"/>
      <c r="C162" s="42"/>
      <c r="D162" s="43"/>
      <c r="E162" s="42"/>
      <c r="F162" s="117"/>
      <c r="G162" s="44"/>
      <c r="H162" s="44"/>
      <c r="I162" s="44"/>
      <c r="J162" s="44"/>
      <c r="K162" s="45"/>
    </row>
    <row r="163" spans="1:13" x14ac:dyDescent="0.3">
      <c r="A163" s="42"/>
      <c r="B163" s="42"/>
      <c r="C163" s="42"/>
      <c r="D163" s="43"/>
      <c r="E163" s="42"/>
      <c r="F163" s="117"/>
      <c r="G163" s="44"/>
      <c r="H163" s="44"/>
      <c r="I163" s="44"/>
      <c r="J163" s="44"/>
      <c r="K163" s="45"/>
      <c r="M163" s="50"/>
    </row>
    <row r="164" spans="1:13" x14ac:dyDescent="0.3">
      <c r="A164" s="42"/>
      <c r="B164" s="42"/>
      <c r="C164" s="42"/>
      <c r="D164" s="46"/>
      <c r="E164" s="42"/>
      <c r="F164" s="117"/>
      <c r="G164" s="44"/>
      <c r="H164" s="44"/>
      <c r="I164" s="44"/>
      <c r="J164" s="44"/>
      <c r="K164" s="45"/>
    </row>
    <row r="165" spans="1:13" x14ac:dyDescent="0.3">
      <c r="A165" s="1"/>
      <c r="B165" s="1"/>
      <c r="C165" s="1"/>
      <c r="D165" s="1"/>
      <c r="E165" s="1"/>
      <c r="F165" s="56"/>
      <c r="G165" s="47"/>
      <c r="H165" s="1"/>
      <c r="I165" s="1"/>
      <c r="J165" s="1"/>
      <c r="K165" s="1"/>
      <c r="M165" s="19"/>
    </row>
    <row r="166" spans="1:13" ht="15.6" x14ac:dyDescent="0.3">
      <c r="A166" s="1"/>
      <c r="B166" s="65"/>
      <c r="C166" s="65"/>
      <c r="D166" s="48"/>
      <c r="E166" s="49"/>
      <c r="F166" s="118"/>
      <c r="G166" s="49"/>
      <c r="H166" s="196"/>
      <c r="I166" s="196"/>
      <c r="J166" s="1"/>
      <c r="K166" s="47"/>
    </row>
    <row r="167" spans="1:13" ht="15.6" x14ac:dyDescent="0.3">
      <c r="A167" s="1"/>
      <c r="B167" s="65"/>
      <c r="C167" s="65"/>
      <c r="D167" s="49"/>
      <c r="E167" s="49"/>
      <c r="F167" s="118"/>
      <c r="G167" s="49"/>
      <c r="H167" s="197"/>
      <c r="I167" s="197"/>
      <c r="J167" s="1"/>
      <c r="K167" s="1"/>
    </row>
    <row r="168" spans="1:13" x14ac:dyDescent="0.3">
      <c r="A168" s="1"/>
      <c r="B168" s="65"/>
      <c r="C168" s="65"/>
      <c r="D168" s="65"/>
      <c r="E168" s="65"/>
      <c r="F168" s="120"/>
      <c r="G168" s="65"/>
      <c r="H168" s="65"/>
      <c r="I168" s="65"/>
      <c r="J168" s="1"/>
      <c r="K168" s="1"/>
    </row>
    <row r="169" spans="1:13" x14ac:dyDescent="0.3">
      <c r="B169" s="65"/>
      <c r="C169" s="65"/>
      <c r="D169" s="65"/>
      <c r="E169" s="65"/>
      <c r="F169" s="120"/>
      <c r="G169" s="65"/>
      <c r="H169" s="65"/>
      <c r="I169" s="65"/>
    </row>
    <row r="170" spans="1:13" x14ac:dyDescent="0.3">
      <c r="B170" s="65"/>
      <c r="C170" s="65"/>
      <c r="D170" s="65"/>
      <c r="E170" s="65"/>
      <c r="F170" s="120"/>
      <c r="G170" s="65"/>
      <c r="H170" s="65"/>
      <c r="I170" s="65"/>
    </row>
    <row r="171" spans="1:13" ht="24" customHeight="1" x14ac:dyDescent="0.3">
      <c r="B171" s="65"/>
      <c r="C171" s="65"/>
      <c r="D171" s="65"/>
      <c r="E171" s="65"/>
      <c r="F171" s="120"/>
      <c r="G171" s="65"/>
      <c r="H171" s="65"/>
      <c r="I171" s="65"/>
    </row>
  </sheetData>
  <mergeCells count="3">
    <mergeCell ref="A2:K2"/>
    <mergeCell ref="H166:I166"/>
    <mergeCell ref="H167:I167"/>
  </mergeCells>
  <pageMargins left="0.25" right="0.25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O10" sqref="O10"/>
    </sheetView>
  </sheetViews>
  <sheetFormatPr defaultRowHeight="14.4" x14ac:dyDescent="0.3"/>
  <cols>
    <col min="1" max="1" width="4.109375" customWidth="1"/>
    <col min="2" max="2" width="7.88671875" customWidth="1"/>
    <col min="3" max="3" width="51.5546875" customWidth="1"/>
    <col min="4" max="4" width="11.109375" customWidth="1"/>
    <col min="5" max="5" width="11.88671875" customWidth="1"/>
    <col min="6" max="6" width="11.6640625" customWidth="1"/>
    <col min="7" max="7" width="11" customWidth="1"/>
    <col min="8" max="9" width="11.33203125" customWidth="1"/>
    <col min="10" max="10" width="11.44140625" customWidth="1"/>
    <col min="11" max="11" width="11" customWidth="1"/>
    <col min="12" max="12" width="12" customWidth="1"/>
    <col min="13" max="13" width="13.6640625" customWidth="1"/>
  </cols>
  <sheetData>
    <row r="1" spans="1:13" ht="17.399999999999999" x14ac:dyDescent="0.3">
      <c r="A1" s="127"/>
      <c r="B1" s="198" t="s">
        <v>151</v>
      </c>
      <c r="C1" s="198"/>
      <c r="D1" s="198"/>
      <c r="E1" s="198"/>
      <c r="F1" s="198"/>
      <c r="G1" s="1"/>
      <c r="H1" s="1"/>
      <c r="I1" s="1"/>
      <c r="J1" s="1"/>
      <c r="K1" s="1"/>
      <c r="L1" s="1"/>
      <c r="M1" s="1"/>
    </row>
    <row r="2" spans="1:13" x14ac:dyDescent="0.3">
      <c r="A2" s="127"/>
      <c r="B2" s="127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3.2" x14ac:dyDescent="0.3">
      <c r="A3" s="171" t="s">
        <v>0</v>
      </c>
      <c r="B3" s="171" t="s">
        <v>152</v>
      </c>
      <c r="C3" s="170" t="s">
        <v>128</v>
      </c>
      <c r="D3" s="170" t="s">
        <v>153</v>
      </c>
      <c r="E3" s="170" t="s">
        <v>154</v>
      </c>
      <c r="F3" s="170" t="s">
        <v>148</v>
      </c>
      <c r="G3" s="170" t="s">
        <v>153</v>
      </c>
      <c r="H3" s="170" t="s">
        <v>154</v>
      </c>
      <c r="I3" s="170" t="s">
        <v>149</v>
      </c>
      <c r="J3" s="170" t="s">
        <v>153</v>
      </c>
      <c r="K3" s="170" t="s">
        <v>154</v>
      </c>
      <c r="L3" s="170" t="s">
        <v>155</v>
      </c>
      <c r="M3" s="170" t="s">
        <v>156</v>
      </c>
    </row>
    <row r="4" spans="1:13" x14ac:dyDescent="0.3">
      <c r="A4" s="172"/>
      <c r="B4" s="172"/>
      <c r="C4" s="170" t="s">
        <v>157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3">
      <c r="A5" s="172"/>
      <c r="B5" s="172"/>
      <c r="C5" s="170" t="s">
        <v>1</v>
      </c>
      <c r="D5" s="170">
        <f>D6+D16+D21+D52+D55+D61</f>
        <v>464396</v>
      </c>
      <c r="E5" s="170">
        <f>E6+E16+E21+E52+E55+E61</f>
        <v>141019</v>
      </c>
      <c r="F5" s="170">
        <f>D5+E5</f>
        <v>605415</v>
      </c>
      <c r="G5" s="170">
        <f>G6+G16+G21+G52+G55+G61</f>
        <v>474634</v>
      </c>
      <c r="H5" s="170">
        <f>H6+H16+H21+H52+H55+H61</f>
        <v>161119</v>
      </c>
      <c r="I5" s="170">
        <f>G5+H5</f>
        <v>635753</v>
      </c>
      <c r="J5" s="170">
        <f>J6+J16+J21+J52+J55+J61</f>
        <v>490605</v>
      </c>
      <c r="K5" s="170">
        <f>K6+K16+K22+K52+K56+K61</f>
        <v>171794</v>
      </c>
      <c r="L5" s="170">
        <f>J5+K5</f>
        <v>662399</v>
      </c>
      <c r="M5" s="170">
        <f>F5+I5+L5</f>
        <v>1903567</v>
      </c>
    </row>
    <row r="6" spans="1:13" x14ac:dyDescent="0.3">
      <c r="A6" s="171"/>
      <c r="B6" s="172">
        <v>180</v>
      </c>
      <c r="C6" s="170" t="s">
        <v>158</v>
      </c>
      <c r="D6" s="170">
        <f t="shared" ref="D6:M6" si="0">D7</f>
        <v>25000</v>
      </c>
      <c r="E6" s="170">
        <f t="shared" si="0"/>
        <v>23915</v>
      </c>
      <c r="F6" s="170">
        <f t="shared" si="0"/>
        <v>48915</v>
      </c>
      <c r="G6" s="170">
        <f t="shared" si="0"/>
        <v>25000</v>
      </c>
      <c r="H6" s="170">
        <f t="shared" si="0"/>
        <v>33915</v>
      </c>
      <c r="I6" s="170">
        <f t="shared" si="0"/>
        <v>58915</v>
      </c>
      <c r="J6" s="170">
        <f t="shared" si="0"/>
        <v>20000</v>
      </c>
      <c r="K6" s="170">
        <f t="shared" si="0"/>
        <v>43916</v>
      </c>
      <c r="L6" s="170">
        <f t="shared" si="0"/>
        <v>63916</v>
      </c>
      <c r="M6" s="170">
        <f t="shared" si="0"/>
        <v>171746</v>
      </c>
    </row>
    <row r="7" spans="1:13" x14ac:dyDescent="0.3">
      <c r="A7" s="172"/>
      <c r="B7" s="172">
        <v>18444</v>
      </c>
      <c r="C7" s="170" t="s">
        <v>36</v>
      </c>
      <c r="D7" s="170">
        <f>D8+D9+D10+D11+D12+D13+D14+D15</f>
        <v>25000</v>
      </c>
      <c r="E7" s="170">
        <f>E8+E9+E10+E11+E12+E13+E14+E15</f>
        <v>23915</v>
      </c>
      <c r="F7" s="170">
        <f>D7+E7</f>
        <v>48915</v>
      </c>
      <c r="G7" s="170">
        <f>G8+G9+G10+G11+G12+G13+G14+G15</f>
        <v>25000</v>
      </c>
      <c r="H7" s="170">
        <f>H8+H9+H10+H11+H12+H13+H14+H15</f>
        <v>33915</v>
      </c>
      <c r="I7" s="170">
        <f>G7+H7</f>
        <v>58915</v>
      </c>
      <c r="J7" s="170">
        <f>SUM(J8:J15)</f>
        <v>20000</v>
      </c>
      <c r="K7" s="170">
        <f>SUM(K8:K15)</f>
        <v>43916</v>
      </c>
      <c r="L7" s="170">
        <f>J7+K7</f>
        <v>63916</v>
      </c>
      <c r="M7" s="170">
        <f>F7+I7+L7</f>
        <v>171746</v>
      </c>
    </row>
    <row r="8" spans="1:13" ht="43.2" x14ac:dyDescent="0.3">
      <c r="A8" s="131">
        <v>1</v>
      </c>
      <c r="B8" s="131">
        <v>51718</v>
      </c>
      <c r="C8" s="132" t="s">
        <v>159</v>
      </c>
      <c r="D8" s="130">
        <v>0</v>
      </c>
      <c r="E8" s="130">
        <v>0</v>
      </c>
      <c r="F8" s="130">
        <f>D8+E8</f>
        <v>0</v>
      </c>
      <c r="G8" s="130">
        <v>5000</v>
      </c>
      <c r="H8" s="130">
        <v>0</v>
      </c>
      <c r="I8" s="130">
        <f>G8+H8</f>
        <v>5000</v>
      </c>
      <c r="J8" s="130">
        <v>5000</v>
      </c>
      <c r="K8" s="130">
        <v>5000</v>
      </c>
      <c r="L8" s="130">
        <f>J8+K8</f>
        <v>10000</v>
      </c>
      <c r="M8" s="130">
        <f>F8+I8+L8</f>
        <v>15000</v>
      </c>
    </row>
    <row r="9" spans="1:13" ht="28.8" x14ac:dyDescent="0.3">
      <c r="A9" s="131">
        <v>2</v>
      </c>
      <c r="B9" s="131">
        <v>55033</v>
      </c>
      <c r="C9" s="133" t="s">
        <v>129</v>
      </c>
      <c r="D9" s="130">
        <v>8000</v>
      </c>
      <c r="E9" s="130">
        <v>5000</v>
      </c>
      <c r="F9" s="130">
        <f t="shared" ref="F9:F15" si="1">D9+E9</f>
        <v>13000</v>
      </c>
      <c r="G9" s="130">
        <v>0</v>
      </c>
      <c r="H9" s="130">
        <v>5000</v>
      </c>
      <c r="I9" s="130">
        <f t="shared" ref="I9:I15" si="2">G9+H9</f>
        <v>5000</v>
      </c>
      <c r="J9" s="130">
        <v>2500</v>
      </c>
      <c r="K9" s="130">
        <v>10000</v>
      </c>
      <c r="L9" s="130">
        <f t="shared" ref="L9:L15" si="3">J9+K9</f>
        <v>12500</v>
      </c>
      <c r="M9" s="130">
        <f t="shared" ref="M9:M15" si="4">F9+I9+L9</f>
        <v>30500</v>
      </c>
    </row>
    <row r="10" spans="1:13" ht="28.8" x14ac:dyDescent="0.3">
      <c r="A10" s="131">
        <v>3</v>
      </c>
      <c r="B10" s="131">
        <v>55035</v>
      </c>
      <c r="C10" s="133" t="s">
        <v>130</v>
      </c>
      <c r="D10" s="130">
        <v>0</v>
      </c>
      <c r="E10" s="130">
        <v>6915</v>
      </c>
      <c r="F10" s="130">
        <f t="shared" si="1"/>
        <v>6915</v>
      </c>
      <c r="G10" s="130">
        <v>5000</v>
      </c>
      <c r="H10" s="130">
        <v>4684</v>
      </c>
      <c r="I10" s="130">
        <f t="shared" si="2"/>
        <v>9684</v>
      </c>
      <c r="J10" s="130">
        <v>2500</v>
      </c>
      <c r="K10" s="130">
        <v>5000</v>
      </c>
      <c r="L10" s="130">
        <f t="shared" si="3"/>
        <v>7500</v>
      </c>
      <c r="M10" s="130">
        <f t="shared" si="4"/>
        <v>24099</v>
      </c>
    </row>
    <row r="11" spans="1:13" x14ac:dyDescent="0.3">
      <c r="A11" s="131">
        <v>4</v>
      </c>
      <c r="B11" s="131">
        <v>55036</v>
      </c>
      <c r="C11" s="134" t="s">
        <v>131</v>
      </c>
      <c r="D11" s="130">
        <v>4000</v>
      </c>
      <c r="E11" s="130">
        <v>0</v>
      </c>
      <c r="F11" s="130">
        <f t="shared" si="1"/>
        <v>4000</v>
      </c>
      <c r="G11" s="130">
        <v>5000</v>
      </c>
      <c r="H11" s="130">
        <v>10000</v>
      </c>
      <c r="I11" s="130">
        <f t="shared" si="2"/>
        <v>15000</v>
      </c>
      <c r="J11" s="130">
        <v>3000</v>
      </c>
      <c r="K11" s="130">
        <v>2000</v>
      </c>
      <c r="L11" s="130">
        <f t="shared" si="3"/>
        <v>5000</v>
      </c>
      <c r="M11" s="130">
        <f t="shared" si="4"/>
        <v>24000</v>
      </c>
    </row>
    <row r="12" spans="1:13" x14ac:dyDescent="0.3">
      <c r="A12" s="131">
        <v>5</v>
      </c>
      <c r="B12" s="131">
        <v>55038</v>
      </c>
      <c r="C12" s="134" t="s">
        <v>132</v>
      </c>
      <c r="D12" s="130">
        <v>1000</v>
      </c>
      <c r="E12" s="130">
        <v>0</v>
      </c>
      <c r="F12" s="130">
        <f t="shared" si="1"/>
        <v>1000</v>
      </c>
      <c r="G12" s="130">
        <v>0</v>
      </c>
      <c r="H12" s="130">
        <v>10000</v>
      </c>
      <c r="I12" s="130">
        <f t="shared" si="2"/>
        <v>10000</v>
      </c>
      <c r="J12" s="130">
        <v>0</v>
      </c>
      <c r="K12" s="130">
        <v>5000</v>
      </c>
      <c r="L12" s="130">
        <f t="shared" si="3"/>
        <v>5000</v>
      </c>
      <c r="M12" s="130">
        <f t="shared" si="4"/>
        <v>16000</v>
      </c>
    </row>
    <row r="13" spans="1:13" ht="28.8" x14ac:dyDescent="0.3">
      <c r="A13" s="131">
        <v>6</v>
      </c>
      <c r="B13" s="131">
        <v>55080</v>
      </c>
      <c r="C13" s="132" t="s">
        <v>133</v>
      </c>
      <c r="D13" s="130">
        <v>0</v>
      </c>
      <c r="E13" s="130">
        <v>0</v>
      </c>
      <c r="F13" s="130">
        <f t="shared" si="1"/>
        <v>0</v>
      </c>
      <c r="G13" s="130">
        <v>5000</v>
      </c>
      <c r="H13" s="130">
        <v>0</v>
      </c>
      <c r="I13" s="130">
        <f t="shared" si="2"/>
        <v>5000</v>
      </c>
      <c r="J13" s="130">
        <v>1000</v>
      </c>
      <c r="K13" s="130">
        <v>2000</v>
      </c>
      <c r="L13" s="130">
        <f t="shared" si="3"/>
        <v>3000</v>
      </c>
      <c r="M13" s="130">
        <f t="shared" si="4"/>
        <v>8000</v>
      </c>
    </row>
    <row r="14" spans="1:13" ht="43.2" x14ac:dyDescent="0.3">
      <c r="A14" s="131">
        <v>7</v>
      </c>
      <c r="B14" s="131">
        <v>56207</v>
      </c>
      <c r="C14" s="132" t="s">
        <v>160</v>
      </c>
      <c r="D14" s="130">
        <v>7000</v>
      </c>
      <c r="E14" s="130">
        <v>7000</v>
      </c>
      <c r="F14" s="130">
        <f t="shared" si="1"/>
        <v>14000</v>
      </c>
      <c r="G14" s="130">
        <v>5000</v>
      </c>
      <c r="H14" s="130">
        <v>4231</v>
      </c>
      <c r="I14" s="130">
        <f t="shared" si="2"/>
        <v>9231</v>
      </c>
      <c r="J14" s="130">
        <v>3500</v>
      </c>
      <c r="K14" s="130">
        <v>13916</v>
      </c>
      <c r="L14" s="130">
        <f t="shared" si="3"/>
        <v>17416</v>
      </c>
      <c r="M14" s="130">
        <f t="shared" si="4"/>
        <v>40647</v>
      </c>
    </row>
    <row r="15" spans="1:13" ht="28.8" x14ac:dyDescent="0.3">
      <c r="A15" s="131">
        <v>8</v>
      </c>
      <c r="B15" s="129">
        <v>56224</v>
      </c>
      <c r="C15" s="132" t="s">
        <v>161</v>
      </c>
      <c r="D15" s="130">
        <v>5000</v>
      </c>
      <c r="E15" s="130">
        <v>5000</v>
      </c>
      <c r="F15" s="130">
        <f t="shared" si="1"/>
        <v>10000</v>
      </c>
      <c r="G15" s="130">
        <v>0</v>
      </c>
      <c r="H15" s="130">
        <v>0</v>
      </c>
      <c r="I15" s="130">
        <f t="shared" si="2"/>
        <v>0</v>
      </c>
      <c r="J15" s="130">
        <v>2500</v>
      </c>
      <c r="K15" s="130">
        <v>1000</v>
      </c>
      <c r="L15" s="130">
        <f t="shared" si="3"/>
        <v>3500</v>
      </c>
      <c r="M15" s="130">
        <f t="shared" si="4"/>
        <v>13500</v>
      </c>
    </row>
    <row r="16" spans="1:13" x14ac:dyDescent="0.3">
      <c r="A16" s="171"/>
      <c r="B16" s="171">
        <v>480</v>
      </c>
      <c r="C16" s="170" t="s">
        <v>41</v>
      </c>
      <c r="D16" s="170">
        <f t="shared" ref="D16:M16" si="5">D17</f>
        <v>55000</v>
      </c>
      <c r="E16" s="170">
        <f t="shared" si="5"/>
        <v>0</v>
      </c>
      <c r="F16" s="170">
        <f t="shared" si="5"/>
        <v>55000</v>
      </c>
      <c r="G16" s="170">
        <f t="shared" si="5"/>
        <v>60338</v>
      </c>
      <c r="H16" s="170">
        <f t="shared" si="5"/>
        <v>0</v>
      </c>
      <c r="I16" s="170">
        <f t="shared" si="5"/>
        <v>60338</v>
      </c>
      <c r="J16" s="170">
        <f t="shared" si="5"/>
        <v>65000</v>
      </c>
      <c r="K16" s="170">
        <f t="shared" si="5"/>
        <v>0</v>
      </c>
      <c r="L16" s="170">
        <f t="shared" si="5"/>
        <v>65000</v>
      </c>
      <c r="M16" s="170">
        <f t="shared" si="5"/>
        <v>180338</v>
      </c>
    </row>
    <row r="17" spans="1:13" x14ac:dyDescent="0.3">
      <c r="A17" s="171"/>
      <c r="B17" s="172">
        <v>48075</v>
      </c>
      <c r="C17" s="170" t="s">
        <v>123</v>
      </c>
      <c r="D17" s="170">
        <f>D18+D19+D20</f>
        <v>55000</v>
      </c>
      <c r="E17" s="170">
        <f>E18+E19+E20</f>
        <v>0</v>
      </c>
      <c r="F17" s="170">
        <f>D17+E17</f>
        <v>55000</v>
      </c>
      <c r="G17" s="170">
        <f>G18+G19+G20</f>
        <v>60338</v>
      </c>
      <c r="H17" s="170">
        <f>SUM(H18:H20)</f>
        <v>0</v>
      </c>
      <c r="I17" s="170">
        <f>G17+H17</f>
        <v>60338</v>
      </c>
      <c r="J17" s="170">
        <f>J18+J19+J20</f>
        <v>65000</v>
      </c>
      <c r="K17" s="170">
        <f>SUM(K18:K20)</f>
        <v>0</v>
      </c>
      <c r="L17" s="170">
        <f>J17+K17</f>
        <v>65000</v>
      </c>
      <c r="M17" s="170">
        <f>F17+I17+L17</f>
        <v>180338</v>
      </c>
    </row>
    <row r="18" spans="1:13" x14ac:dyDescent="0.3">
      <c r="A18" s="131">
        <v>9</v>
      </c>
      <c r="B18" s="131">
        <v>55044</v>
      </c>
      <c r="C18" s="133" t="s">
        <v>162</v>
      </c>
      <c r="D18" s="130">
        <v>0</v>
      </c>
      <c r="E18" s="130">
        <v>0</v>
      </c>
      <c r="F18" s="130">
        <f>D18+E18</f>
        <v>0</v>
      </c>
      <c r="G18" s="130">
        <v>25000</v>
      </c>
      <c r="H18" s="130">
        <v>0</v>
      </c>
      <c r="I18" s="130">
        <f>G18+H18</f>
        <v>25000</v>
      </c>
      <c r="J18" s="130">
        <v>25000</v>
      </c>
      <c r="K18" s="130">
        <v>0</v>
      </c>
      <c r="L18" s="130">
        <f>J18+K18</f>
        <v>25000</v>
      </c>
      <c r="M18" s="130">
        <f>F18+I18+L18</f>
        <v>50000</v>
      </c>
    </row>
    <row r="19" spans="1:13" ht="28.8" x14ac:dyDescent="0.3">
      <c r="A19" s="129">
        <v>10</v>
      </c>
      <c r="B19" s="129">
        <v>55046</v>
      </c>
      <c r="C19" s="132" t="s">
        <v>143</v>
      </c>
      <c r="D19" s="130">
        <v>7000</v>
      </c>
      <c r="E19" s="130">
        <v>0</v>
      </c>
      <c r="F19" s="130">
        <f t="shared" ref="F19:F20" si="6">D19+E19</f>
        <v>7000</v>
      </c>
      <c r="G19" s="130">
        <v>35338</v>
      </c>
      <c r="H19" s="130">
        <v>0</v>
      </c>
      <c r="I19" s="130">
        <f t="shared" ref="I19:I20" si="7">G19+H19</f>
        <v>35338</v>
      </c>
      <c r="J19" s="130">
        <v>40000</v>
      </c>
      <c r="K19" s="130">
        <v>0</v>
      </c>
      <c r="L19" s="130">
        <f t="shared" ref="L19:L20" si="8">J19+K19</f>
        <v>40000</v>
      </c>
      <c r="M19" s="130">
        <f>F19+I19+L19</f>
        <v>82338</v>
      </c>
    </row>
    <row r="20" spans="1:13" x14ac:dyDescent="0.3">
      <c r="A20" s="131">
        <v>11</v>
      </c>
      <c r="B20" s="131">
        <v>56254</v>
      </c>
      <c r="C20" s="133" t="s">
        <v>163</v>
      </c>
      <c r="D20" s="130">
        <v>48000</v>
      </c>
      <c r="E20" s="130">
        <v>0</v>
      </c>
      <c r="F20" s="130">
        <f t="shared" si="6"/>
        <v>48000</v>
      </c>
      <c r="G20" s="130">
        <v>0</v>
      </c>
      <c r="H20" s="130">
        <v>0</v>
      </c>
      <c r="I20" s="130">
        <f t="shared" si="7"/>
        <v>0</v>
      </c>
      <c r="J20" s="130">
        <v>0</v>
      </c>
      <c r="K20" s="130">
        <v>0</v>
      </c>
      <c r="L20" s="130">
        <f t="shared" si="8"/>
        <v>0</v>
      </c>
      <c r="M20" s="130">
        <f>F20+I20+L20</f>
        <v>48000</v>
      </c>
    </row>
    <row r="21" spans="1:13" x14ac:dyDescent="0.3">
      <c r="A21" s="171"/>
      <c r="B21" s="172">
        <v>660</v>
      </c>
      <c r="C21" s="170" t="s">
        <v>42</v>
      </c>
      <c r="D21" s="170">
        <f t="shared" ref="D21:M21" si="9">D22</f>
        <v>283396</v>
      </c>
      <c r="E21" s="170">
        <f t="shared" si="9"/>
        <v>88604</v>
      </c>
      <c r="F21" s="170">
        <f t="shared" si="9"/>
        <v>372000</v>
      </c>
      <c r="G21" s="170">
        <f t="shared" si="9"/>
        <v>281296</v>
      </c>
      <c r="H21" s="170">
        <f t="shared" si="9"/>
        <v>100704</v>
      </c>
      <c r="I21" s="170">
        <f t="shared" si="9"/>
        <v>382000</v>
      </c>
      <c r="J21" s="170">
        <f t="shared" si="9"/>
        <v>290049</v>
      </c>
      <c r="K21" s="170">
        <f t="shared" si="9"/>
        <v>101378</v>
      </c>
      <c r="L21" s="170">
        <f t="shared" si="9"/>
        <v>391427</v>
      </c>
      <c r="M21" s="170">
        <f t="shared" si="9"/>
        <v>1145427</v>
      </c>
    </row>
    <row r="22" spans="1:13" x14ac:dyDescent="0.3">
      <c r="A22" s="172"/>
      <c r="B22" s="171">
        <v>66480</v>
      </c>
      <c r="C22" s="170" t="s">
        <v>134</v>
      </c>
      <c r="D22" s="170">
        <f>SUM(D23:D51)</f>
        <v>283396</v>
      </c>
      <c r="E22" s="170">
        <f>SUM(E23:E51)</f>
        <v>88604</v>
      </c>
      <c r="F22" s="170">
        <f>D22+E22</f>
        <v>372000</v>
      </c>
      <c r="G22" s="170">
        <f>SUM(G23:G51)</f>
        <v>281296</v>
      </c>
      <c r="H22" s="170">
        <f>SUM(H23:H51)</f>
        <v>100704</v>
      </c>
      <c r="I22" s="170">
        <f>G22+H22</f>
        <v>382000</v>
      </c>
      <c r="J22" s="170">
        <f>SUM(J23:J51)</f>
        <v>290049</v>
      </c>
      <c r="K22" s="170">
        <f>SUM(K23:K51)</f>
        <v>101378</v>
      </c>
      <c r="L22" s="170">
        <f>J22+K22</f>
        <v>391427</v>
      </c>
      <c r="M22" s="170">
        <f>F22+I22+L22</f>
        <v>1145427</v>
      </c>
    </row>
    <row r="23" spans="1:13" x14ac:dyDescent="0.3">
      <c r="A23" s="129">
        <v>12</v>
      </c>
      <c r="B23" s="129">
        <v>41641</v>
      </c>
      <c r="C23" s="133" t="s">
        <v>2</v>
      </c>
      <c r="D23" s="130">
        <v>10000</v>
      </c>
      <c r="E23" s="130">
        <v>0</v>
      </c>
      <c r="F23" s="130">
        <f>D23+E23</f>
        <v>10000</v>
      </c>
      <c r="G23" s="130">
        <v>5000</v>
      </c>
      <c r="H23" s="130">
        <v>5000</v>
      </c>
      <c r="I23" s="130">
        <f>G23+H23</f>
        <v>10000</v>
      </c>
      <c r="J23" s="130">
        <v>10000</v>
      </c>
      <c r="K23" s="130">
        <v>5000</v>
      </c>
      <c r="L23" s="130">
        <f>J23+K23</f>
        <v>15000</v>
      </c>
      <c r="M23" s="130">
        <f>F23+I23+L23</f>
        <v>35000</v>
      </c>
    </row>
    <row r="24" spans="1:13" x14ac:dyDescent="0.3">
      <c r="A24" s="129">
        <v>13</v>
      </c>
      <c r="B24" s="129">
        <v>47270</v>
      </c>
      <c r="C24" s="133" t="s">
        <v>164</v>
      </c>
      <c r="D24" s="130">
        <v>0</v>
      </c>
      <c r="E24" s="130">
        <v>0</v>
      </c>
      <c r="F24" s="130">
        <f>D24+E24</f>
        <v>0</v>
      </c>
      <c r="G24" s="130">
        <v>5000</v>
      </c>
      <c r="H24" s="130">
        <v>10000</v>
      </c>
      <c r="I24" s="130">
        <f>G24+H24</f>
        <v>15000</v>
      </c>
      <c r="J24" s="130">
        <v>5000</v>
      </c>
      <c r="K24" s="130">
        <v>17028</v>
      </c>
      <c r="L24" s="130">
        <f>J24+K24</f>
        <v>22028</v>
      </c>
      <c r="M24" s="130">
        <f>F24+I24+L24</f>
        <v>37028</v>
      </c>
    </row>
    <row r="25" spans="1:13" ht="43.2" x14ac:dyDescent="0.3">
      <c r="A25" s="131">
        <v>14</v>
      </c>
      <c r="B25" s="131">
        <v>51581</v>
      </c>
      <c r="C25" s="133" t="s">
        <v>112</v>
      </c>
      <c r="D25" s="130">
        <v>10000</v>
      </c>
      <c r="E25" s="130">
        <v>0</v>
      </c>
      <c r="F25" s="130">
        <f t="shared" ref="F25:F51" si="10">D25+E25</f>
        <v>10000</v>
      </c>
      <c r="G25" s="130">
        <v>10000</v>
      </c>
      <c r="H25" s="130">
        <v>10000</v>
      </c>
      <c r="I25" s="130">
        <f t="shared" ref="I25:I51" si="11">G25+H25</f>
        <v>20000</v>
      </c>
      <c r="J25" s="130">
        <v>11899</v>
      </c>
      <c r="K25" s="130">
        <v>10000</v>
      </c>
      <c r="L25" s="130">
        <f t="shared" ref="L25:L51" si="12">J25+K25</f>
        <v>21899</v>
      </c>
      <c r="M25" s="130">
        <f t="shared" ref="M25:M51" si="13">F25+I25+L25</f>
        <v>51899</v>
      </c>
    </row>
    <row r="26" spans="1:13" ht="28.8" x14ac:dyDescent="0.3">
      <c r="A26" s="129">
        <v>15</v>
      </c>
      <c r="B26" s="131">
        <v>51722</v>
      </c>
      <c r="C26" s="133" t="s">
        <v>165</v>
      </c>
      <c r="D26" s="130">
        <v>5000</v>
      </c>
      <c r="E26" s="130">
        <v>0</v>
      </c>
      <c r="F26" s="130">
        <f t="shared" si="10"/>
        <v>5000</v>
      </c>
      <c r="G26" s="130">
        <v>4296</v>
      </c>
      <c r="H26" s="130">
        <v>704</v>
      </c>
      <c r="I26" s="130">
        <f t="shared" si="11"/>
        <v>5000</v>
      </c>
      <c r="J26" s="130">
        <v>15000</v>
      </c>
      <c r="K26" s="130">
        <v>0</v>
      </c>
      <c r="L26" s="130">
        <f t="shared" si="12"/>
        <v>15000</v>
      </c>
      <c r="M26" s="130">
        <f>F26+I26+L26</f>
        <v>25000</v>
      </c>
    </row>
    <row r="27" spans="1:13" ht="43.2" x14ac:dyDescent="0.3">
      <c r="A27" s="129">
        <v>16</v>
      </c>
      <c r="B27" s="131">
        <v>52894</v>
      </c>
      <c r="C27" s="133" t="s">
        <v>113</v>
      </c>
      <c r="D27" s="130">
        <v>9396</v>
      </c>
      <c r="E27" s="130">
        <v>10604</v>
      </c>
      <c r="F27" s="130">
        <f t="shared" si="10"/>
        <v>20000</v>
      </c>
      <c r="G27" s="130">
        <v>10000</v>
      </c>
      <c r="H27" s="130">
        <v>5000</v>
      </c>
      <c r="I27" s="130">
        <f t="shared" si="11"/>
        <v>15000</v>
      </c>
      <c r="J27" s="130">
        <v>10000</v>
      </c>
      <c r="K27" s="130">
        <v>5500</v>
      </c>
      <c r="L27" s="130">
        <f t="shared" si="12"/>
        <v>15500</v>
      </c>
      <c r="M27" s="130">
        <f t="shared" si="13"/>
        <v>50500</v>
      </c>
    </row>
    <row r="28" spans="1:13" ht="28.8" x14ac:dyDescent="0.3">
      <c r="A28" s="131">
        <v>17</v>
      </c>
      <c r="B28" s="131">
        <v>52906</v>
      </c>
      <c r="C28" s="133" t="s">
        <v>138</v>
      </c>
      <c r="D28" s="130">
        <v>0</v>
      </c>
      <c r="E28" s="130">
        <v>0</v>
      </c>
      <c r="F28" s="130">
        <f t="shared" si="10"/>
        <v>0</v>
      </c>
      <c r="G28" s="130">
        <v>14000</v>
      </c>
      <c r="H28" s="130">
        <v>6000</v>
      </c>
      <c r="I28" s="130">
        <f t="shared" si="11"/>
        <v>20000</v>
      </c>
      <c r="J28" s="130">
        <v>15000</v>
      </c>
      <c r="K28" s="130">
        <v>0</v>
      </c>
      <c r="L28" s="130">
        <f t="shared" si="12"/>
        <v>15000</v>
      </c>
      <c r="M28" s="130">
        <f t="shared" si="13"/>
        <v>35000</v>
      </c>
    </row>
    <row r="29" spans="1:13" ht="28.8" x14ac:dyDescent="0.3">
      <c r="A29" s="129">
        <v>18</v>
      </c>
      <c r="B29" s="131">
        <v>53370</v>
      </c>
      <c r="C29" s="133" t="s">
        <v>166</v>
      </c>
      <c r="D29" s="130">
        <v>17000</v>
      </c>
      <c r="E29" s="130">
        <v>5000</v>
      </c>
      <c r="F29" s="130">
        <f t="shared" si="10"/>
        <v>22000</v>
      </c>
      <c r="G29" s="130">
        <v>10000</v>
      </c>
      <c r="H29" s="130">
        <v>15000</v>
      </c>
      <c r="I29" s="130">
        <f t="shared" si="11"/>
        <v>25000</v>
      </c>
      <c r="J29" s="130">
        <v>10000</v>
      </c>
      <c r="K29" s="130">
        <v>5000</v>
      </c>
      <c r="L29" s="130">
        <f t="shared" si="12"/>
        <v>15000</v>
      </c>
      <c r="M29" s="130">
        <f t="shared" si="13"/>
        <v>62000</v>
      </c>
    </row>
    <row r="30" spans="1:13" x14ac:dyDescent="0.3">
      <c r="A30" s="131">
        <v>19</v>
      </c>
      <c r="B30" s="131">
        <v>53429</v>
      </c>
      <c r="C30" s="133" t="s">
        <v>114</v>
      </c>
      <c r="D30" s="130">
        <v>0</v>
      </c>
      <c r="E30" s="130">
        <v>0</v>
      </c>
      <c r="F30" s="130">
        <f t="shared" si="10"/>
        <v>0</v>
      </c>
      <c r="G30" s="130">
        <v>10000</v>
      </c>
      <c r="H30" s="130">
        <v>0</v>
      </c>
      <c r="I30" s="130">
        <f t="shared" si="11"/>
        <v>10000</v>
      </c>
      <c r="J30" s="130">
        <v>10000</v>
      </c>
      <c r="K30" s="130">
        <v>5000</v>
      </c>
      <c r="L30" s="130">
        <f t="shared" si="12"/>
        <v>15000</v>
      </c>
      <c r="M30" s="130">
        <f t="shared" si="13"/>
        <v>25000</v>
      </c>
    </row>
    <row r="31" spans="1:13" x14ac:dyDescent="0.3">
      <c r="A31" s="131"/>
      <c r="B31" s="131">
        <v>53435</v>
      </c>
      <c r="C31" s="133" t="s">
        <v>167</v>
      </c>
      <c r="D31" s="130">
        <v>0</v>
      </c>
      <c r="E31" s="130">
        <v>0</v>
      </c>
      <c r="F31" s="130">
        <f t="shared" si="10"/>
        <v>0</v>
      </c>
      <c r="G31" s="130">
        <v>10000</v>
      </c>
      <c r="H31" s="130">
        <v>0</v>
      </c>
      <c r="I31" s="130">
        <f t="shared" si="11"/>
        <v>10000</v>
      </c>
      <c r="J31" s="130">
        <v>27028</v>
      </c>
      <c r="K31" s="130">
        <v>0</v>
      </c>
      <c r="L31" s="130">
        <f t="shared" si="12"/>
        <v>27028</v>
      </c>
      <c r="M31" s="130">
        <f t="shared" si="13"/>
        <v>37028</v>
      </c>
    </row>
    <row r="32" spans="1:13" ht="43.2" x14ac:dyDescent="0.3">
      <c r="A32" s="129">
        <v>20</v>
      </c>
      <c r="B32" s="131">
        <v>53471</v>
      </c>
      <c r="C32" s="133" t="s">
        <v>115</v>
      </c>
      <c r="D32" s="130">
        <v>40000</v>
      </c>
      <c r="E32" s="130">
        <v>2000</v>
      </c>
      <c r="F32" s="130">
        <f t="shared" si="10"/>
        <v>42000</v>
      </c>
      <c r="G32" s="130">
        <v>10000</v>
      </c>
      <c r="H32" s="130">
        <v>5000</v>
      </c>
      <c r="I32" s="130">
        <f t="shared" si="11"/>
        <v>15000</v>
      </c>
      <c r="J32" s="130">
        <v>20000</v>
      </c>
      <c r="K32" s="130">
        <v>2972</v>
      </c>
      <c r="L32" s="130">
        <f t="shared" si="12"/>
        <v>22972</v>
      </c>
      <c r="M32" s="130">
        <f t="shared" si="13"/>
        <v>79972</v>
      </c>
    </row>
    <row r="33" spans="1:13" ht="43.2" x14ac:dyDescent="0.3">
      <c r="A33" s="131">
        <v>21</v>
      </c>
      <c r="B33" s="131">
        <v>53484</v>
      </c>
      <c r="C33" s="133" t="s">
        <v>116</v>
      </c>
      <c r="D33" s="130">
        <v>10000</v>
      </c>
      <c r="E33" s="130">
        <v>0</v>
      </c>
      <c r="F33" s="130">
        <f t="shared" si="10"/>
        <v>10000</v>
      </c>
      <c r="G33" s="130">
        <v>10000</v>
      </c>
      <c r="H33" s="130">
        <v>5000</v>
      </c>
      <c r="I33" s="130">
        <f t="shared" si="11"/>
        <v>15000</v>
      </c>
      <c r="J33" s="130">
        <v>10000</v>
      </c>
      <c r="K33" s="130">
        <v>5000</v>
      </c>
      <c r="L33" s="130">
        <f t="shared" si="12"/>
        <v>15000</v>
      </c>
      <c r="M33" s="130">
        <f t="shared" si="13"/>
        <v>40000</v>
      </c>
    </row>
    <row r="34" spans="1:13" x14ac:dyDescent="0.3">
      <c r="A34" s="129">
        <v>22</v>
      </c>
      <c r="B34" s="131">
        <v>55037</v>
      </c>
      <c r="C34" s="133" t="s">
        <v>168</v>
      </c>
      <c r="D34" s="130">
        <v>0</v>
      </c>
      <c r="E34" s="130">
        <v>3000</v>
      </c>
      <c r="F34" s="130">
        <f t="shared" si="10"/>
        <v>3000</v>
      </c>
      <c r="G34" s="130">
        <v>10000</v>
      </c>
      <c r="H34" s="130">
        <v>5000</v>
      </c>
      <c r="I34" s="130">
        <f t="shared" si="11"/>
        <v>15000</v>
      </c>
      <c r="J34" s="130">
        <v>5000</v>
      </c>
      <c r="K34" s="130">
        <v>20000</v>
      </c>
      <c r="L34" s="130">
        <f t="shared" si="12"/>
        <v>25000</v>
      </c>
      <c r="M34" s="130">
        <f t="shared" si="13"/>
        <v>43000</v>
      </c>
    </row>
    <row r="35" spans="1:13" ht="28.8" x14ac:dyDescent="0.3">
      <c r="A35" s="131">
        <v>23</v>
      </c>
      <c r="B35" s="131">
        <v>55039</v>
      </c>
      <c r="C35" s="133" t="s">
        <v>169</v>
      </c>
      <c r="D35" s="130">
        <v>25000</v>
      </c>
      <c r="E35" s="130">
        <v>0</v>
      </c>
      <c r="F35" s="130">
        <f t="shared" si="10"/>
        <v>25000</v>
      </c>
      <c r="G35" s="130">
        <v>20000</v>
      </c>
      <c r="H35" s="130">
        <v>0</v>
      </c>
      <c r="I35" s="130">
        <f t="shared" si="11"/>
        <v>20000</v>
      </c>
      <c r="J35" s="130">
        <v>5000</v>
      </c>
      <c r="K35" s="130">
        <v>10000</v>
      </c>
      <c r="L35" s="130">
        <f t="shared" si="12"/>
        <v>15000</v>
      </c>
      <c r="M35" s="130">
        <f t="shared" si="13"/>
        <v>60000</v>
      </c>
    </row>
    <row r="36" spans="1:13" x14ac:dyDescent="0.3">
      <c r="A36" s="129">
        <v>24</v>
      </c>
      <c r="B36" s="131">
        <v>55041</v>
      </c>
      <c r="C36" s="133" t="s">
        <v>136</v>
      </c>
      <c r="D36" s="130">
        <v>7000</v>
      </c>
      <c r="E36" s="130">
        <v>0</v>
      </c>
      <c r="F36" s="130">
        <f t="shared" si="10"/>
        <v>7000</v>
      </c>
      <c r="G36" s="130">
        <v>10000</v>
      </c>
      <c r="H36" s="130">
        <v>0</v>
      </c>
      <c r="I36" s="130">
        <f t="shared" si="11"/>
        <v>10000</v>
      </c>
      <c r="J36" s="130">
        <v>10000</v>
      </c>
      <c r="K36" s="130">
        <v>0</v>
      </c>
      <c r="L36" s="130">
        <f t="shared" si="12"/>
        <v>10000</v>
      </c>
      <c r="M36" s="130">
        <f t="shared" si="13"/>
        <v>27000</v>
      </c>
    </row>
    <row r="37" spans="1:13" ht="43.2" x14ac:dyDescent="0.3">
      <c r="A37" s="131">
        <v>25</v>
      </c>
      <c r="B37" s="131">
        <v>55043</v>
      </c>
      <c r="C37" s="133" t="s">
        <v>137</v>
      </c>
      <c r="D37" s="130">
        <v>10000</v>
      </c>
      <c r="E37" s="130">
        <v>0</v>
      </c>
      <c r="F37" s="130">
        <f t="shared" si="10"/>
        <v>10000</v>
      </c>
      <c r="G37" s="130">
        <v>10000</v>
      </c>
      <c r="H37" s="130">
        <v>0</v>
      </c>
      <c r="I37" s="130">
        <f t="shared" si="11"/>
        <v>10000</v>
      </c>
      <c r="J37" s="130">
        <v>4122</v>
      </c>
      <c r="K37" s="130">
        <v>878</v>
      </c>
      <c r="L37" s="130">
        <f t="shared" si="12"/>
        <v>5000</v>
      </c>
      <c r="M37" s="130">
        <f t="shared" si="13"/>
        <v>25000</v>
      </c>
    </row>
    <row r="38" spans="1:13" ht="28.8" x14ac:dyDescent="0.3">
      <c r="A38" s="129">
        <v>26</v>
      </c>
      <c r="B38" s="131">
        <v>55045</v>
      </c>
      <c r="C38" s="133" t="s">
        <v>170</v>
      </c>
      <c r="D38" s="130">
        <v>5000</v>
      </c>
      <c r="E38" s="130">
        <v>0</v>
      </c>
      <c r="F38" s="130">
        <f t="shared" si="10"/>
        <v>5000</v>
      </c>
      <c r="G38" s="130">
        <v>10000</v>
      </c>
      <c r="H38" s="130">
        <v>0</v>
      </c>
      <c r="I38" s="130">
        <f t="shared" si="11"/>
        <v>10000</v>
      </c>
      <c r="J38" s="130">
        <v>10000</v>
      </c>
      <c r="K38" s="130">
        <v>5000</v>
      </c>
      <c r="L38" s="130">
        <f t="shared" si="12"/>
        <v>15000</v>
      </c>
      <c r="M38" s="130">
        <f t="shared" si="13"/>
        <v>30000</v>
      </c>
    </row>
    <row r="39" spans="1:13" x14ac:dyDescent="0.3">
      <c r="A39" s="131">
        <v>27</v>
      </c>
      <c r="B39" s="131">
        <v>55047</v>
      </c>
      <c r="C39" s="133" t="s">
        <v>139</v>
      </c>
      <c r="D39" s="130">
        <v>50000</v>
      </c>
      <c r="E39" s="130">
        <v>0</v>
      </c>
      <c r="F39" s="130">
        <f t="shared" si="10"/>
        <v>50000</v>
      </c>
      <c r="G39" s="130">
        <v>41000</v>
      </c>
      <c r="H39" s="130">
        <v>0</v>
      </c>
      <c r="I39" s="130">
        <f t="shared" si="11"/>
        <v>41000</v>
      </c>
      <c r="J39" s="130">
        <v>0</v>
      </c>
      <c r="K39" s="130">
        <v>0</v>
      </c>
      <c r="L39" s="130">
        <f t="shared" si="12"/>
        <v>0</v>
      </c>
      <c r="M39" s="130">
        <f t="shared" si="13"/>
        <v>91000</v>
      </c>
    </row>
    <row r="40" spans="1:13" x14ac:dyDescent="0.3">
      <c r="A40" s="129">
        <v>28</v>
      </c>
      <c r="B40" s="131">
        <v>55048</v>
      </c>
      <c r="C40" s="133" t="s">
        <v>140</v>
      </c>
      <c r="D40" s="130">
        <v>27000</v>
      </c>
      <c r="E40" s="130">
        <v>0</v>
      </c>
      <c r="F40" s="130">
        <f t="shared" si="10"/>
        <v>27000</v>
      </c>
      <c r="G40" s="130">
        <v>5000</v>
      </c>
      <c r="H40" s="130"/>
      <c r="I40" s="130">
        <f t="shared" si="11"/>
        <v>5000</v>
      </c>
      <c r="J40" s="130">
        <v>25000</v>
      </c>
      <c r="K40" s="130"/>
      <c r="L40" s="130">
        <f t="shared" si="12"/>
        <v>25000</v>
      </c>
      <c r="M40" s="130">
        <f t="shared" si="13"/>
        <v>57000</v>
      </c>
    </row>
    <row r="41" spans="1:13" x14ac:dyDescent="0.3">
      <c r="A41" s="131">
        <v>29</v>
      </c>
      <c r="B41" s="131">
        <v>55050</v>
      </c>
      <c r="C41" s="133" t="s">
        <v>141</v>
      </c>
      <c r="D41" s="130">
        <v>0</v>
      </c>
      <c r="E41" s="130">
        <v>0</v>
      </c>
      <c r="F41" s="130">
        <f t="shared" si="10"/>
        <v>0</v>
      </c>
      <c r="G41" s="130">
        <v>0</v>
      </c>
      <c r="H41" s="130">
        <v>0</v>
      </c>
      <c r="I41" s="130">
        <f t="shared" si="11"/>
        <v>0</v>
      </c>
      <c r="J41" s="130">
        <v>20000</v>
      </c>
      <c r="K41" s="130">
        <v>0</v>
      </c>
      <c r="L41" s="130">
        <f t="shared" si="12"/>
        <v>20000</v>
      </c>
      <c r="M41" s="130">
        <f t="shared" si="13"/>
        <v>20000</v>
      </c>
    </row>
    <row r="42" spans="1:13" x14ac:dyDescent="0.3">
      <c r="A42" s="129">
        <v>30</v>
      </c>
      <c r="B42" s="131">
        <v>55075</v>
      </c>
      <c r="C42" s="133" t="s">
        <v>135</v>
      </c>
      <c r="D42" s="130">
        <v>0</v>
      </c>
      <c r="E42" s="130">
        <v>0</v>
      </c>
      <c r="F42" s="130">
        <f t="shared" si="10"/>
        <v>0</v>
      </c>
      <c r="G42" s="130">
        <v>10000</v>
      </c>
      <c r="H42" s="130">
        <v>5000</v>
      </c>
      <c r="I42" s="130">
        <f t="shared" si="11"/>
        <v>15000</v>
      </c>
      <c r="J42" s="130">
        <v>17000</v>
      </c>
      <c r="K42" s="130">
        <v>5000</v>
      </c>
      <c r="L42" s="130">
        <f t="shared" si="12"/>
        <v>22000</v>
      </c>
      <c r="M42" s="130">
        <f t="shared" si="13"/>
        <v>37000</v>
      </c>
    </row>
    <row r="43" spans="1:13" ht="28.8" x14ac:dyDescent="0.3">
      <c r="A43" s="131">
        <v>31</v>
      </c>
      <c r="B43" s="131">
        <v>56195</v>
      </c>
      <c r="C43" s="133" t="s">
        <v>171</v>
      </c>
      <c r="D43" s="130">
        <v>24000</v>
      </c>
      <c r="E43" s="130">
        <v>25000</v>
      </c>
      <c r="F43" s="130">
        <f t="shared" si="10"/>
        <v>49000</v>
      </c>
      <c r="G43" s="130">
        <v>0</v>
      </c>
      <c r="H43" s="130">
        <v>0</v>
      </c>
      <c r="I43" s="130">
        <f t="shared" si="11"/>
        <v>0</v>
      </c>
      <c r="J43" s="130">
        <v>0</v>
      </c>
      <c r="K43" s="130">
        <v>0</v>
      </c>
      <c r="L43" s="130">
        <f t="shared" si="12"/>
        <v>0</v>
      </c>
      <c r="M43" s="130">
        <f t="shared" si="13"/>
        <v>49000</v>
      </c>
    </row>
    <row r="44" spans="1:13" ht="43.2" x14ac:dyDescent="0.3">
      <c r="A44" s="129">
        <v>32</v>
      </c>
      <c r="B44" s="131">
        <v>56230</v>
      </c>
      <c r="C44" s="133" t="s">
        <v>172</v>
      </c>
      <c r="D44" s="130">
        <v>20000</v>
      </c>
      <c r="E44" s="130">
        <v>43000</v>
      </c>
      <c r="F44" s="130">
        <f t="shared" si="10"/>
        <v>63000</v>
      </c>
      <c r="G44" s="130">
        <v>22000</v>
      </c>
      <c r="H44" s="130">
        <v>29000</v>
      </c>
      <c r="I44" s="130">
        <f t="shared" si="11"/>
        <v>51000</v>
      </c>
      <c r="J44" s="130">
        <v>15000</v>
      </c>
      <c r="K44" s="130">
        <v>5000</v>
      </c>
      <c r="L44" s="130">
        <f t="shared" si="12"/>
        <v>20000</v>
      </c>
      <c r="M44" s="130">
        <f t="shared" si="13"/>
        <v>134000</v>
      </c>
    </row>
    <row r="45" spans="1:13" ht="28.8" x14ac:dyDescent="0.3">
      <c r="A45" s="131">
        <v>33</v>
      </c>
      <c r="B45" s="131">
        <v>56245</v>
      </c>
      <c r="C45" s="133" t="s">
        <v>173</v>
      </c>
      <c r="D45" s="130">
        <v>0</v>
      </c>
      <c r="E45" s="130">
        <v>0</v>
      </c>
      <c r="F45" s="130">
        <f t="shared" si="10"/>
        <v>0</v>
      </c>
      <c r="G45" s="130">
        <v>5000</v>
      </c>
      <c r="H45" s="130">
        <v>0</v>
      </c>
      <c r="I45" s="130">
        <f t="shared" si="11"/>
        <v>5000</v>
      </c>
      <c r="J45" s="130">
        <v>0</v>
      </c>
      <c r="K45" s="130">
        <v>0</v>
      </c>
      <c r="L45" s="130">
        <f t="shared" si="12"/>
        <v>0</v>
      </c>
      <c r="M45" s="130">
        <f t="shared" si="13"/>
        <v>5000</v>
      </c>
    </row>
    <row r="46" spans="1:13" ht="28.8" x14ac:dyDescent="0.3">
      <c r="A46" s="129">
        <v>34</v>
      </c>
      <c r="B46" s="131">
        <v>56248</v>
      </c>
      <c r="C46" s="133" t="s">
        <v>174</v>
      </c>
      <c r="D46" s="130">
        <v>0</v>
      </c>
      <c r="E46" s="130">
        <v>0</v>
      </c>
      <c r="F46" s="130">
        <f t="shared" si="10"/>
        <v>0</v>
      </c>
      <c r="G46" s="130">
        <v>10000</v>
      </c>
      <c r="H46" s="130">
        <v>0</v>
      </c>
      <c r="I46" s="130">
        <f t="shared" si="11"/>
        <v>10000</v>
      </c>
      <c r="J46" s="130">
        <v>10000</v>
      </c>
      <c r="K46" s="130">
        <v>0</v>
      </c>
      <c r="L46" s="130">
        <f t="shared" si="12"/>
        <v>10000</v>
      </c>
      <c r="M46" s="130">
        <f t="shared" si="13"/>
        <v>20000</v>
      </c>
    </row>
    <row r="47" spans="1:13" x14ac:dyDescent="0.3">
      <c r="A47" s="131">
        <v>35</v>
      </c>
      <c r="B47" s="131">
        <v>56251</v>
      </c>
      <c r="C47" s="135" t="s">
        <v>175</v>
      </c>
      <c r="D47" s="130">
        <v>0</v>
      </c>
      <c r="E47" s="130">
        <v>0</v>
      </c>
      <c r="F47" s="130">
        <f t="shared" si="10"/>
        <v>0</v>
      </c>
      <c r="G47" s="130">
        <v>10000</v>
      </c>
      <c r="H47" s="130">
        <v>0</v>
      </c>
      <c r="I47" s="130">
        <f t="shared" si="11"/>
        <v>10000</v>
      </c>
      <c r="J47" s="130">
        <v>10000</v>
      </c>
      <c r="K47" s="130">
        <v>0</v>
      </c>
      <c r="L47" s="130">
        <f t="shared" si="12"/>
        <v>10000</v>
      </c>
      <c r="M47" s="130">
        <f t="shared" si="13"/>
        <v>20000</v>
      </c>
    </row>
    <row r="48" spans="1:13" x14ac:dyDescent="0.3">
      <c r="A48" s="129">
        <v>36</v>
      </c>
      <c r="B48" s="131">
        <v>56252</v>
      </c>
      <c r="C48" s="135" t="s">
        <v>176</v>
      </c>
      <c r="D48" s="136">
        <v>3000</v>
      </c>
      <c r="E48" s="136">
        <v>0</v>
      </c>
      <c r="F48" s="130">
        <f t="shared" si="10"/>
        <v>3000</v>
      </c>
      <c r="G48" s="136">
        <v>5000</v>
      </c>
      <c r="H48" s="136">
        <v>0</v>
      </c>
      <c r="I48" s="130">
        <f t="shared" si="11"/>
        <v>5000</v>
      </c>
      <c r="J48" s="136">
        <v>0</v>
      </c>
      <c r="K48" s="136">
        <v>0</v>
      </c>
      <c r="L48" s="130">
        <f t="shared" si="12"/>
        <v>0</v>
      </c>
      <c r="M48" s="130">
        <f t="shared" si="13"/>
        <v>8000</v>
      </c>
    </row>
    <row r="49" spans="1:13" x14ac:dyDescent="0.3">
      <c r="A49" s="131">
        <v>37</v>
      </c>
      <c r="B49" s="131">
        <v>56256</v>
      </c>
      <c r="C49" s="135" t="s">
        <v>177</v>
      </c>
      <c r="D49" s="136">
        <v>5000</v>
      </c>
      <c r="E49" s="136">
        <v>0</v>
      </c>
      <c r="F49" s="130">
        <f t="shared" si="10"/>
        <v>5000</v>
      </c>
      <c r="G49" s="136">
        <v>5000</v>
      </c>
      <c r="H49" s="136">
        <v>0</v>
      </c>
      <c r="I49" s="130">
        <f t="shared" si="11"/>
        <v>5000</v>
      </c>
      <c r="J49" s="136">
        <v>10000</v>
      </c>
      <c r="K49" s="136">
        <v>0</v>
      </c>
      <c r="L49" s="130">
        <f t="shared" si="12"/>
        <v>10000</v>
      </c>
      <c r="M49" s="130">
        <f t="shared" si="13"/>
        <v>20000</v>
      </c>
    </row>
    <row r="50" spans="1:13" x14ac:dyDescent="0.3">
      <c r="A50" s="129">
        <v>38</v>
      </c>
      <c r="B50" s="131">
        <v>56267</v>
      </c>
      <c r="C50" s="135" t="s">
        <v>178</v>
      </c>
      <c r="D50" s="136">
        <v>3000</v>
      </c>
      <c r="E50" s="136">
        <v>0</v>
      </c>
      <c r="F50" s="130">
        <f t="shared" si="10"/>
        <v>3000</v>
      </c>
      <c r="G50" s="136">
        <v>5000</v>
      </c>
      <c r="H50" s="136">
        <v>0</v>
      </c>
      <c r="I50" s="130">
        <f t="shared" si="11"/>
        <v>5000</v>
      </c>
      <c r="J50" s="137">
        <v>5000</v>
      </c>
      <c r="K50" s="137">
        <v>0</v>
      </c>
      <c r="L50" s="130">
        <f t="shared" si="12"/>
        <v>5000</v>
      </c>
      <c r="M50" s="130">
        <f t="shared" si="13"/>
        <v>13000</v>
      </c>
    </row>
    <row r="51" spans="1:13" ht="28.8" x14ac:dyDescent="0.3">
      <c r="A51" s="131">
        <v>39</v>
      </c>
      <c r="B51" s="131">
        <v>56287</v>
      </c>
      <c r="C51" s="135" t="s">
        <v>179</v>
      </c>
      <c r="D51" s="136">
        <v>3000</v>
      </c>
      <c r="E51" s="136">
        <v>0</v>
      </c>
      <c r="F51" s="130">
        <f t="shared" si="10"/>
        <v>3000</v>
      </c>
      <c r="G51" s="136">
        <v>5000</v>
      </c>
      <c r="H51" s="136">
        <v>0</v>
      </c>
      <c r="I51" s="130">
        <f t="shared" si="11"/>
        <v>5000</v>
      </c>
      <c r="J51" s="137">
        <v>0</v>
      </c>
      <c r="K51" s="137">
        <v>0</v>
      </c>
      <c r="L51" s="130">
        <f t="shared" si="12"/>
        <v>0</v>
      </c>
      <c r="M51" s="130">
        <f t="shared" si="13"/>
        <v>8000</v>
      </c>
    </row>
    <row r="52" spans="1:13" x14ac:dyDescent="0.3">
      <c r="A52" s="171"/>
      <c r="B52" s="172">
        <v>730</v>
      </c>
      <c r="C52" s="174" t="s">
        <v>3</v>
      </c>
      <c r="D52" s="175">
        <f t="shared" ref="D52:J53" si="14">D53</f>
        <v>5000</v>
      </c>
      <c r="E52" s="175">
        <f>E53</f>
        <v>0</v>
      </c>
      <c r="F52" s="175">
        <f>F53</f>
        <v>5000</v>
      </c>
      <c r="G52" s="176">
        <f t="shared" si="14"/>
        <v>10000</v>
      </c>
      <c r="H52" s="176">
        <f>H53</f>
        <v>0</v>
      </c>
      <c r="I52" s="176">
        <f>G52+H52</f>
        <v>10000</v>
      </c>
      <c r="J52" s="176">
        <f t="shared" si="14"/>
        <v>12000</v>
      </c>
      <c r="K52" s="176">
        <f>K53</f>
        <v>0</v>
      </c>
      <c r="L52" s="176">
        <f>L53</f>
        <v>12000</v>
      </c>
      <c r="M52" s="176">
        <f>D52+G52+J52</f>
        <v>27000</v>
      </c>
    </row>
    <row r="53" spans="1:13" x14ac:dyDescent="0.3">
      <c r="A53" s="171"/>
      <c r="B53" s="172">
        <v>75050</v>
      </c>
      <c r="C53" s="174" t="s">
        <v>46</v>
      </c>
      <c r="D53" s="175">
        <f t="shared" si="14"/>
        <v>5000</v>
      </c>
      <c r="E53" s="175">
        <f>E54</f>
        <v>0</v>
      </c>
      <c r="F53" s="175">
        <f>D53+E53</f>
        <v>5000</v>
      </c>
      <c r="G53" s="176">
        <f t="shared" si="14"/>
        <v>10000</v>
      </c>
      <c r="H53" s="176">
        <f>H54</f>
        <v>0</v>
      </c>
      <c r="I53" s="176">
        <f>G53+H53</f>
        <v>10000</v>
      </c>
      <c r="J53" s="176">
        <f t="shared" si="14"/>
        <v>12000</v>
      </c>
      <c r="K53" s="176">
        <f>K54</f>
        <v>0</v>
      </c>
      <c r="L53" s="176">
        <f>J53+K53</f>
        <v>12000</v>
      </c>
      <c r="M53" s="176">
        <f>F53+I53+L53</f>
        <v>27000</v>
      </c>
    </row>
    <row r="54" spans="1:13" ht="28.8" x14ac:dyDescent="0.3">
      <c r="A54" s="131">
        <v>40</v>
      </c>
      <c r="B54" s="131">
        <v>45647</v>
      </c>
      <c r="C54" s="135" t="s">
        <v>180</v>
      </c>
      <c r="D54" s="136">
        <v>5000</v>
      </c>
      <c r="E54" s="136">
        <v>0</v>
      </c>
      <c r="F54" s="136">
        <f>D54+E54</f>
        <v>5000</v>
      </c>
      <c r="G54" s="137">
        <v>10000</v>
      </c>
      <c r="H54" s="137">
        <v>0</v>
      </c>
      <c r="I54" s="137">
        <f>G54+H54</f>
        <v>10000</v>
      </c>
      <c r="J54" s="137">
        <v>12000</v>
      </c>
      <c r="K54" s="137">
        <v>0</v>
      </c>
      <c r="L54" s="137">
        <f>J54+K54</f>
        <v>12000</v>
      </c>
      <c r="M54" s="137">
        <f>D54+G54+J54</f>
        <v>27000</v>
      </c>
    </row>
    <row r="55" spans="1:13" x14ac:dyDescent="0.3">
      <c r="A55" s="172"/>
      <c r="B55" s="173">
        <v>920</v>
      </c>
      <c r="C55" s="170" t="s">
        <v>73</v>
      </c>
      <c r="D55" s="170">
        <f t="shared" ref="D55:M55" si="15">D56</f>
        <v>88000</v>
      </c>
      <c r="E55" s="170">
        <f t="shared" si="15"/>
        <v>20500</v>
      </c>
      <c r="F55" s="170">
        <f t="shared" si="15"/>
        <v>108500</v>
      </c>
      <c r="G55" s="170">
        <f t="shared" si="15"/>
        <v>88000</v>
      </c>
      <c r="H55" s="170">
        <f t="shared" si="15"/>
        <v>20500</v>
      </c>
      <c r="I55" s="170">
        <f t="shared" si="15"/>
        <v>108500</v>
      </c>
      <c r="J55" s="170">
        <f t="shared" si="15"/>
        <v>91556</v>
      </c>
      <c r="K55" s="170">
        <f t="shared" si="15"/>
        <v>20500</v>
      </c>
      <c r="L55" s="170">
        <f t="shared" si="15"/>
        <v>112056</v>
      </c>
      <c r="M55" s="170">
        <f t="shared" si="15"/>
        <v>329056</v>
      </c>
    </row>
    <row r="56" spans="1:13" x14ac:dyDescent="0.3">
      <c r="A56" s="172"/>
      <c r="B56" s="173">
        <v>92175</v>
      </c>
      <c r="C56" s="170" t="s">
        <v>32</v>
      </c>
      <c r="D56" s="170">
        <f>D57+D58+D59+D60</f>
        <v>88000</v>
      </c>
      <c r="E56" s="170">
        <f>E57+E58+E59+E60</f>
        <v>20500</v>
      </c>
      <c r="F56" s="170">
        <f>D56+E56</f>
        <v>108500</v>
      </c>
      <c r="G56" s="170">
        <f>G57+G58+G59+G60</f>
        <v>88000</v>
      </c>
      <c r="H56" s="170">
        <f>H57+H58+H59+H60</f>
        <v>20500</v>
      </c>
      <c r="I56" s="170">
        <f>G56+H56</f>
        <v>108500</v>
      </c>
      <c r="J56" s="170">
        <f>J57+J58+J59+J60</f>
        <v>91556</v>
      </c>
      <c r="K56" s="170">
        <f>SUM(K57:K60)</f>
        <v>20500</v>
      </c>
      <c r="L56" s="170">
        <f>J56+K56</f>
        <v>112056</v>
      </c>
      <c r="M56" s="170">
        <f>F56+I56+L56</f>
        <v>329056</v>
      </c>
    </row>
    <row r="57" spans="1:13" ht="43.2" x14ac:dyDescent="0.3">
      <c r="A57" s="131">
        <v>41</v>
      </c>
      <c r="B57" s="131">
        <v>56028</v>
      </c>
      <c r="C57" s="133" t="s">
        <v>181</v>
      </c>
      <c r="D57" s="139">
        <v>20000</v>
      </c>
      <c r="E57" s="139">
        <v>20000</v>
      </c>
      <c r="F57" s="139">
        <f>D57+E57</f>
        <v>40000</v>
      </c>
      <c r="G57" s="130">
        <v>20000</v>
      </c>
      <c r="H57" s="130">
        <v>5000</v>
      </c>
      <c r="I57" s="130">
        <f>G57+H57</f>
        <v>25000</v>
      </c>
      <c r="J57" s="130">
        <v>14500</v>
      </c>
      <c r="K57" s="130">
        <v>500</v>
      </c>
      <c r="L57" s="130">
        <f>J57+K57</f>
        <v>15000</v>
      </c>
      <c r="M57" s="130">
        <f>F57+I57+L57</f>
        <v>80000</v>
      </c>
    </row>
    <row r="58" spans="1:13" x14ac:dyDescent="0.3">
      <c r="A58" s="131">
        <v>42</v>
      </c>
      <c r="B58" s="131">
        <v>56033</v>
      </c>
      <c r="C58" s="133" t="s">
        <v>142</v>
      </c>
      <c r="D58" s="139">
        <v>3000</v>
      </c>
      <c r="E58" s="139">
        <v>0</v>
      </c>
      <c r="F58" s="139">
        <f t="shared" ref="F58:F60" si="16">D58+E58</f>
        <v>3000</v>
      </c>
      <c r="G58" s="130">
        <v>30000</v>
      </c>
      <c r="H58" s="130">
        <v>15000</v>
      </c>
      <c r="I58" s="130">
        <f t="shared" ref="I58:I60" si="17">G58+H58</f>
        <v>45000</v>
      </c>
      <c r="J58" s="130">
        <v>58500</v>
      </c>
      <c r="K58" s="130">
        <v>10000</v>
      </c>
      <c r="L58" s="130">
        <f t="shared" ref="L58:L60" si="18">J58+K58</f>
        <v>68500</v>
      </c>
      <c r="M58" s="130">
        <f>F58+I58+L58</f>
        <v>116500</v>
      </c>
    </row>
    <row r="59" spans="1:13" x14ac:dyDescent="0.3">
      <c r="A59" s="131">
        <v>43</v>
      </c>
      <c r="B59" s="131">
        <v>56037</v>
      </c>
      <c r="C59" s="133" t="s">
        <v>182</v>
      </c>
      <c r="D59" s="139">
        <v>2500</v>
      </c>
      <c r="E59" s="139">
        <v>500</v>
      </c>
      <c r="F59" s="139">
        <f t="shared" si="16"/>
        <v>3000</v>
      </c>
      <c r="G59" s="130">
        <v>0</v>
      </c>
      <c r="H59" s="130">
        <v>0</v>
      </c>
      <c r="I59" s="130">
        <f t="shared" si="17"/>
        <v>0</v>
      </c>
      <c r="J59" s="130">
        <v>6000</v>
      </c>
      <c r="K59" s="130">
        <v>0</v>
      </c>
      <c r="L59" s="130">
        <f t="shared" si="18"/>
        <v>6000</v>
      </c>
      <c r="M59" s="130">
        <f>F59+I59+L59</f>
        <v>9000</v>
      </c>
    </row>
    <row r="60" spans="1:13" ht="43.2" x14ac:dyDescent="0.3">
      <c r="A60" s="131">
        <v>44</v>
      </c>
      <c r="B60" s="131">
        <v>56091</v>
      </c>
      <c r="C60" s="133" t="s">
        <v>183</v>
      </c>
      <c r="D60" s="139">
        <v>62500</v>
      </c>
      <c r="E60" s="139">
        <v>0</v>
      </c>
      <c r="F60" s="139">
        <f t="shared" si="16"/>
        <v>62500</v>
      </c>
      <c r="G60" s="130">
        <v>38000</v>
      </c>
      <c r="H60" s="130">
        <v>500</v>
      </c>
      <c r="I60" s="130">
        <f t="shared" si="17"/>
        <v>38500</v>
      </c>
      <c r="J60" s="130">
        <v>12556</v>
      </c>
      <c r="K60" s="130">
        <v>10000</v>
      </c>
      <c r="L60" s="130">
        <f t="shared" si="18"/>
        <v>22556</v>
      </c>
      <c r="M60" s="130">
        <f>F60+I60+L60</f>
        <v>123556</v>
      </c>
    </row>
    <row r="61" spans="1:13" x14ac:dyDescent="0.3">
      <c r="A61" s="172"/>
      <c r="B61" s="173">
        <v>850</v>
      </c>
      <c r="C61" s="170" t="s">
        <v>184</v>
      </c>
      <c r="D61" s="170">
        <f t="shared" ref="D61:M61" si="19">D62</f>
        <v>8000</v>
      </c>
      <c r="E61" s="170">
        <f t="shared" si="19"/>
        <v>8000</v>
      </c>
      <c r="F61" s="170">
        <f t="shared" si="19"/>
        <v>16000</v>
      </c>
      <c r="G61" s="170">
        <f t="shared" si="19"/>
        <v>10000</v>
      </c>
      <c r="H61" s="170">
        <f t="shared" si="19"/>
        <v>6000</v>
      </c>
      <c r="I61" s="170">
        <f>I62</f>
        <v>16000</v>
      </c>
      <c r="J61" s="170">
        <f t="shared" si="19"/>
        <v>12000</v>
      </c>
      <c r="K61" s="170">
        <f>K62</f>
        <v>6000</v>
      </c>
      <c r="L61" s="170">
        <f t="shared" si="19"/>
        <v>18000</v>
      </c>
      <c r="M61" s="170">
        <f t="shared" si="19"/>
        <v>50000</v>
      </c>
    </row>
    <row r="62" spans="1:13" x14ac:dyDescent="0.3">
      <c r="A62" s="172"/>
      <c r="B62" s="173">
        <v>85035</v>
      </c>
      <c r="C62" s="170" t="s">
        <v>125</v>
      </c>
      <c r="D62" s="170">
        <f>D63+D64</f>
        <v>8000</v>
      </c>
      <c r="E62" s="170">
        <f>E63+E64</f>
        <v>8000</v>
      </c>
      <c r="F62" s="170">
        <f>D62+E62</f>
        <v>16000</v>
      </c>
      <c r="G62" s="170">
        <f>G63+G64</f>
        <v>10000</v>
      </c>
      <c r="H62" s="170">
        <f>H63+H64</f>
        <v>6000</v>
      </c>
      <c r="I62" s="170">
        <f>G62+H62</f>
        <v>16000</v>
      </c>
      <c r="J62" s="170">
        <f>J63+J64</f>
        <v>12000</v>
      </c>
      <c r="K62" s="170">
        <f>K63+K64</f>
        <v>6000</v>
      </c>
      <c r="L62" s="170">
        <f>J62+K62</f>
        <v>18000</v>
      </c>
      <c r="M62" s="170">
        <f>F62+I62+L62</f>
        <v>50000</v>
      </c>
    </row>
    <row r="63" spans="1:13" x14ac:dyDescent="0.3">
      <c r="A63" s="131">
        <v>45</v>
      </c>
      <c r="B63" s="138"/>
      <c r="C63" s="130" t="s">
        <v>185</v>
      </c>
      <c r="D63" s="130">
        <v>3000</v>
      </c>
      <c r="E63" s="130">
        <v>3000</v>
      </c>
      <c r="F63" s="130">
        <f>D63+E63</f>
        <v>6000</v>
      </c>
      <c r="G63" s="130">
        <v>5000</v>
      </c>
      <c r="H63" s="130">
        <v>3000</v>
      </c>
      <c r="I63" s="130">
        <f>G63+H63</f>
        <v>8000</v>
      </c>
      <c r="J63" s="130">
        <v>7000</v>
      </c>
      <c r="K63" s="130">
        <v>3000</v>
      </c>
      <c r="L63" s="130">
        <f>J63+K63</f>
        <v>10000</v>
      </c>
      <c r="M63" s="130">
        <f>F63+I63+L63</f>
        <v>24000</v>
      </c>
    </row>
    <row r="64" spans="1:13" ht="28.8" x14ac:dyDescent="0.3">
      <c r="A64" s="131">
        <v>46</v>
      </c>
      <c r="B64" s="131">
        <v>56110</v>
      </c>
      <c r="C64" s="133" t="s">
        <v>186</v>
      </c>
      <c r="D64" s="130">
        <v>5000</v>
      </c>
      <c r="E64" s="130">
        <v>5000</v>
      </c>
      <c r="F64" s="130">
        <f>D64+E64</f>
        <v>10000</v>
      </c>
      <c r="G64" s="130">
        <v>5000</v>
      </c>
      <c r="H64" s="130">
        <v>3000</v>
      </c>
      <c r="I64" s="130">
        <f>G64+H64</f>
        <v>8000</v>
      </c>
      <c r="J64" s="130">
        <v>5000</v>
      </c>
      <c r="K64" s="130">
        <v>3000</v>
      </c>
      <c r="L64" s="130">
        <f>J64+K64</f>
        <v>8000</v>
      </c>
      <c r="M64" s="130">
        <f>F64+I64+L64</f>
        <v>26000</v>
      </c>
    </row>
  </sheetData>
  <mergeCells count="1">
    <mergeCell ref="B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G42"/>
  <sheetViews>
    <sheetView workbookViewId="0">
      <selection activeCell="B32" sqref="B32"/>
    </sheetView>
  </sheetViews>
  <sheetFormatPr defaultRowHeight="14.4" x14ac:dyDescent="0.3"/>
  <cols>
    <col min="1" max="1" width="7.109375" customWidth="1"/>
    <col min="2" max="2" width="35.5546875" customWidth="1"/>
    <col min="3" max="3" width="16.44140625" customWidth="1"/>
    <col min="4" max="4" width="17.88671875" customWidth="1"/>
    <col min="5" max="5" width="14.44140625" customWidth="1"/>
    <col min="6" max="7" width="13.33203125" customWidth="1"/>
    <col min="8" max="8" width="11.33203125" customWidth="1"/>
    <col min="9" max="9" width="11.109375" bestFit="1" customWidth="1"/>
    <col min="10" max="10" width="33" customWidth="1"/>
    <col min="11" max="11" width="11.5546875" bestFit="1" customWidth="1"/>
    <col min="12" max="12" width="13.44140625" customWidth="1"/>
    <col min="13" max="13" width="12.109375" customWidth="1"/>
    <col min="14" max="14" width="12.6640625" customWidth="1"/>
  </cols>
  <sheetData>
    <row r="2" spans="1:7" ht="15.6" customHeight="1" x14ac:dyDescent="0.3">
      <c r="B2" s="122" t="s">
        <v>187</v>
      </c>
      <c r="C2" s="122"/>
      <c r="D2" s="122"/>
      <c r="E2" s="122"/>
      <c r="F2" s="122"/>
      <c r="G2" s="122"/>
    </row>
    <row r="3" spans="1:7" ht="15.6" x14ac:dyDescent="0.3">
      <c r="B3" s="119"/>
      <c r="C3" s="119"/>
      <c r="D3" s="119"/>
      <c r="E3" s="119"/>
      <c r="F3" s="119"/>
      <c r="G3" s="119"/>
    </row>
    <row r="4" spans="1:7" ht="15.6" x14ac:dyDescent="0.3">
      <c r="B4" s="119"/>
      <c r="C4" s="119" t="s">
        <v>109</v>
      </c>
      <c r="D4" s="119"/>
      <c r="E4" s="119"/>
      <c r="F4" s="121"/>
      <c r="G4" s="121"/>
    </row>
    <row r="5" spans="1:7" ht="15" thickBot="1" x14ac:dyDescent="0.35"/>
    <row r="6" spans="1:7" ht="15" customHeight="1" x14ac:dyDescent="0.3">
      <c r="A6" s="199" t="s">
        <v>0</v>
      </c>
      <c r="B6" s="199" t="s">
        <v>7</v>
      </c>
      <c r="C6" s="201" t="s">
        <v>198</v>
      </c>
      <c r="D6" s="201" t="s">
        <v>189</v>
      </c>
      <c r="E6" s="201" t="s">
        <v>144</v>
      </c>
      <c r="F6" s="201" t="s">
        <v>190</v>
      </c>
    </row>
    <row r="7" spans="1:7" ht="15" thickBot="1" x14ac:dyDescent="0.35">
      <c r="A7" s="200"/>
      <c r="B7" s="200"/>
      <c r="C7" s="202"/>
      <c r="D7" s="202"/>
      <c r="E7" s="202"/>
      <c r="F7" s="202"/>
    </row>
    <row r="8" spans="1:7" ht="15" thickBot="1" x14ac:dyDescent="0.35">
      <c r="A8" s="177" t="s">
        <v>191</v>
      </c>
      <c r="B8" s="178" t="s">
        <v>192</v>
      </c>
      <c r="C8" s="178" t="s">
        <v>193</v>
      </c>
      <c r="D8" s="178" t="s">
        <v>194</v>
      </c>
      <c r="E8" s="178" t="s">
        <v>195</v>
      </c>
      <c r="F8" s="178" t="s">
        <v>196</v>
      </c>
    </row>
    <row r="9" spans="1:7" ht="15" thickBot="1" x14ac:dyDescent="0.35">
      <c r="A9" s="140">
        <v>1</v>
      </c>
      <c r="B9" s="141" t="s">
        <v>79</v>
      </c>
      <c r="C9" s="142">
        <v>3349278</v>
      </c>
      <c r="D9" s="142">
        <v>3615457</v>
      </c>
      <c r="E9" s="142">
        <v>3789234</v>
      </c>
      <c r="F9" s="142">
        <v>3967100</v>
      </c>
    </row>
    <row r="10" spans="1:7" ht="15" thickBot="1" x14ac:dyDescent="0.35">
      <c r="A10" s="140">
        <v>1.1000000000000001</v>
      </c>
      <c r="B10" s="141" t="s">
        <v>80</v>
      </c>
      <c r="C10" s="142">
        <v>274376</v>
      </c>
      <c r="D10" s="142">
        <v>339719</v>
      </c>
      <c r="E10" s="142">
        <v>366969</v>
      </c>
      <c r="F10" s="142">
        <v>394656</v>
      </c>
      <c r="G10" t="s">
        <v>188</v>
      </c>
    </row>
    <row r="11" spans="1:7" ht="15" thickBot="1" x14ac:dyDescent="0.35">
      <c r="A11" s="140" t="s">
        <v>81</v>
      </c>
      <c r="B11" s="141" t="s">
        <v>82</v>
      </c>
      <c r="C11" s="142">
        <v>151848</v>
      </c>
      <c r="D11" s="142">
        <v>135908</v>
      </c>
      <c r="E11" s="142">
        <v>149145</v>
      </c>
      <c r="F11" s="142">
        <v>159958</v>
      </c>
    </row>
    <row r="12" spans="1:7" ht="15" thickBot="1" x14ac:dyDescent="0.35">
      <c r="A12" s="140" t="s">
        <v>83</v>
      </c>
      <c r="B12" s="141" t="s">
        <v>84</v>
      </c>
      <c r="C12" s="142">
        <v>32065</v>
      </c>
      <c r="D12" s="142">
        <v>31970</v>
      </c>
      <c r="E12" s="142">
        <v>37392</v>
      </c>
      <c r="F12" s="142">
        <v>45245</v>
      </c>
    </row>
    <row r="13" spans="1:7" ht="15" thickBot="1" x14ac:dyDescent="0.35">
      <c r="A13" s="177" t="s">
        <v>85</v>
      </c>
      <c r="B13" s="179" t="s">
        <v>118</v>
      </c>
      <c r="C13" s="180">
        <v>75000</v>
      </c>
      <c r="D13" s="180">
        <v>144841</v>
      </c>
      <c r="E13" s="180">
        <v>149100</v>
      </c>
      <c r="F13" s="180">
        <v>155800</v>
      </c>
    </row>
    <row r="14" spans="1:7" ht="15" thickBot="1" x14ac:dyDescent="0.35">
      <c r="A14" s="140"/>
      <c r="B14" s="141" t="s">
        <v>87</v>
      </c>
      <c r="C14" s="142">
        <v>5000</v>
      </c>
      <c r="D14" s="142">
        <v>5841</v>
      </c>
      <c r="E14" s="142">
        <v>5600</v>
      </c>
      <c r="F14" s="142">
        <v>5700</v>
      </c>
    </row>
    <row r="15" spans="1:7" ht="15" thickBot="1" x14ac:dyDescent="0.35">
      <c r="A15" s="140"/>
      <c r="B15" s="141" t="s">
        <v>88</v>
      </c>
      <c r="C15" s="142">
        <v>8000</v>
      </c>
      <c r="D15" s="142">
        <v>8000</v>
      </c>
      <c r="E15" s="142">
        <v>8500</v>
      </c>
      <c r="F15" s="142">
        <v>8600</v>
      </c>
    </row>
    <row r="16" spans="1:7" ht="15" thickBot="1" x14ac:dyDescent="0.35">
      <c r="A16" s="140"/>
      <c r="B16" s="141" t="s">
        <v>89</v>
      </c>
      <c r="C16" s="142">
        <v>9000</v>
      </c>
      <c r="D16" s="142">
        <v>21000</v>
      </c>
      <c r="E16" s="142">
        <v>22000</v>
      </c>
      <c r="F16" s="142">
        <v>23000</v>
      </c>
    </row>
    <row r="17" spans="1:6" ht="15" thickBot="1" x14ac:dyDescent="0.35">
      <c r="A17" s="140"/>
      <c r="B17" s="141" t="s">
        <v>145</v>
      </c>
      <c r="C17" s="142">
        <v>2000</v>
      </c>
      <c r="D17" s="142">
        <v>25000</v>
      </c>
      <c r="E17" s="142">
        <v>26000</v>
      </c>
      <c r="F17" s="142">
        <v>30000</v>
      </c>
    </row>
    <row r="18" spans="1:6" ht="15" thickBot="1" x14ac:dyDescent="0.35">
      <c r="A18" s="140"/>
      <c r="B18" s="141" t="s">
        <v>91</v>
      </c>
      <c r="C18" s="142">
        <v>51000</v>
      </c>
      <c r="D18" s="142">
        <v>85000</v>
      </c>
      <c r="E18" s="142">
        <v>87000</v>
      </c>
      <c r="F18" s="142">
        <v>88500</v>
      </c>
    </row>
    <row r="19" spans="1:6" ht="15" thickBot="1" x14ac:dyDescent="0.35">
      <c r="A19" s="177" t="s">
        <v>92</v>
      </c>
      <c r="B19" s="179" t="s">
        <v>119</v>
      </c>
      <c r="C19" s="180">
        <v>15463</v>
      </c>
      <c r="D19" s="180">
        <v>27000</v>
      </c>
      <c r="E19" s="180">
        <v>31332</v>
      </c>
      <c r="F19" s="180">
        <v>33653</v>
      </c>
    </row>
    <row r="20" spans="1:6" ht="15" thickBot="1" x14ac:dyDescent="0.35">
      <c r="A20" s="140"/>
      <c r="B20" s="141" t="s">
        <v>94</v>
      </c>
      <c r="C20" s="141">
        <v>663</v>
      </c>
      <c r="D20" s="142">
        <v>3000</v>
      </c>
      <c r="E20" s="142">
        <v>4000</v>
      </c>
      <c r="F20" s="142">
        <v>5000</v>
      </c>
    </row>
    <row r="21" spans="1:6" ht="15" thickBot="1" x14ac:dyDescent="0.35">
      <c r="A21" s="140"/>
      <c r="B21" s="141" t="s">
        <v>95</v>
      </c>
      <c r="C21" s="142">
        <v>9000</v>
      </c>
      <c r="D21" s="142">
        <v>15000</v>
      </c>
      <c r="E21" s="142">
        <v>16000</v>
      </c>
      <c r="F21" s="142">
        <v>17000</v>
      </c>
    </row>
    <row r="22" spans="1:6" ht="15" thickBot="1" x14ac:dyDescent="0.35">
      <c r="A22" s="140"/>
      <c r="B22" s="141" t="s">
        <v>96</v>
      </c>
      <c r="C22" s="142">
        <v>5800</v>
      </c>
      <c r="D22" s="142">
        <v>9000</v>
      </c>
      <c r="E22" s="142">
        <v>11332</v>
      </c>
      <c r="F22" s="142">
        <v>11653</v>
      </c>
    </row>
    <row r="23" spans="1:6" ht="15" thickBot="1" x14ac:dyDescent="0.35">
      <c r="A23" s="140"/>
      <c r="B23" s="141" t="s">
        <v>97</v>
      </c>
      <c r="C23" s="141" t="s">
        <v>197</v>
      </c>
      <c r="D23" s="141" t="s">
        <v>197</v>
      </c>
      <c r="E23" s="141" t="s">
        <v>197</v>
      </c>
      <c r="F23" s="141" t="s">
        <v>197</v>
      </c>
    </row>
    <row r="24" spans="1:6" ht="15" thickBot="1" x14ac:dyDescent="0.35">
      <c r="A24" s="140"/>
      <c r="B24" s="141" t="s">
        <v>98</v>
      </c>
      <c r="C24" s="141" t="s">
        <v>197</v>
      </c>
      <c r="D24" s="141" t="s">
        <v>197</v>
      </c>
      <c r="E24" s="141" t="s">
        <v>197</v>
      </c>
      <c r="F24" s="141" t="s">
        <v>197</v>
      </c>
    </row>
    <row r="25" spans="1:6" ht="15" thickBot="1" x14ac:dyDescent="0.35">
      <c r="A25" s="140" t="s">
        <v>99</v>
      </c>
      <c r="B25" s="141" t="s">
        <v>120</v>
      </c>
      <c r="C25" s="141" t="s">
        <v>197</v>
      </c>
      <c r="D25" s="141" t="s">
        <v>197</v>
      </c>
      <c r="E25" s="141" t="s">
        <v>197</v>
      </c>
      <c r="F25" s="141" t="s">
        <v>197</v>
      </c>
    </row>
    <row r="26" spans="1:6" ht="15" thickBot="1" x14ac:dyDescent="0.35">
      <c r="A26" s="140">
        <v>1.2</v>
      </c>
      <c r="B26" s="179" t="s">
        <v>101</v>
      </c>
      <c r="C26" s="142">
        <v>3074902</v>
      </c>
      <c r="D26" s="142">
        <v>3275738</v>
      </c>
      <c r="E26" s="142">
        <v>3422265</v>
      </c>
      <c r="F26" s="142">
        <v>3572444</v>
      </c>
    </row>
    <row r="27" spans="1:6" ht="15" thickBot="1" x14ac:dyDescent="0.35">
      <c r="A27" s="140" t="s">
        <v>102</v>
      </c>
      <c r="B27" s="179" t="s">
        <v>103</v>
      </c>
      <c r="C27" s="142">
        <v>1583941</v>
      </c>
      <c r="D27" s="142">
        <v>1701892</v>
      </c>
      <c r="E27" s="142">
        <v>1794054</v>
      </c>
      <c r="F27" s="142">
        <v>1887897</v>
      </c>
    </row>
    <row r="28" spans="1:6" ht="15" thickBot="1" x14ac:dyDescent="0.35">
      <c r="A28" s="140" t="s">
        <v>104</v>
      </c>
      <c r="B28" s="179" t="s">
        <v>121</v>
      </c>
      <c r="C28" s="142">
        <v>1089623</v>
      </c>
      <c r="D28" s="142">
        <v>1167634</v>
      </c>
      <c r="E28" s="142">
        <v>1202663</v>
      </c>
      <c r="F28" s="142">
        <v>1238743</v>
      </c>
    </row>
    <row r="29" spans="1:6" ht="15" thickBot="1" x14ac:dyDescent="0.35">
      <c r="A29" s="140" t="s">
        <v>106</v>
      </c>
      <c r="B29" s="179" t="s">
        <v>122</v>
      </c>
      <c r="C29" s="142">
        <v>401338</v>
      </c>
      <c r="D29" s="142">
        <v>406212</v>
      </c>
      <c r="E29" s="142">
        <v>425548</v>
      </c>
      <c r="F29" s="142">
        <v>445804</v>
      </c>
    </row>
    <row r="32" spans="1:6" x14ac:dyDescent="0.3">
      <c r="C32" s="65"/>
      <c r="D32" s="65"/>
      <c r="E32" s="65"/>
    </row>
    <row r="33" spans="2:7" x14ac:dyDescent="0.3">
      <c r="B33" s="128" t="s">
        <v>117</v>
      </c>
      <c r="C33" s="128"/>
      <c r="D33" s="128"/>
      <c r="E33" s="128" t="s">
        <v>108</v>
      </c>
      <c r="F33" s="128"/>
    </row>
    <row r="34" spans="2:7" x14ac:dyDescent="0.3">
      <c r="B34" s="128" t="s">
        <v>110</v>
      </c>
      <c r="C34" s="128"/>
      <c r="D34" s="128"/>
      <c r="E34" s="128" t="s">
        <v>111</v>
      </c>
      <c r="F34" s="128"/>
    </row>
    <row r="35" spans="2:7" x14ac:dyDescent="0.3">
      <c r="B35" s="65"/>
      <c r="C35" s="65"/>
      <c r="D35" s="65"/>
      <c r="E35" s="65"/>
      <c r="F35" s="65"/>
      <c r="G35" s="65"/>
    </row>
    <row r="36" spans="2:7" x14ac:dyDescent="0.3">
      <c r="B36" s="65"/>
    </row>
    <row r="37" spans="2:7" x14ac:dyDescent="0.3">
      <c r="B37" s="65"/>
    </row>
    <row r="38" spans="2:7" x14ac:dyDescent="0.3">
      <c r="B38" s="65"/>
    </row>
    <row r="39" spans="2:7" x14ac:dyDescent="0.3">
      <c r="B39" s="65"/>
    </row>
    <row r="40" spans="2:7" ht="25.5" customHeight="1" x14ac:dyDescent="0.3">
      <c r="B40" s="65"/>
    </row>
    <row r="41" spans="2:7" x14ac:dyDescent="0.3">
      <c r="B41" s="65"/>
    </row>
    <row r="42" spans="2:7" x14ac:dyDescent="0.3">
      <c r="B42" s="65"/>
    </row>
  </sheetData>
  <mergeCells count="6">
    <mergeCell ref="A6:A7"/>
    <mergeCell ref="B6:B7"/>
    <mergeCell ref="D6:D7"/>
    <mergeCell ref="E6:E7"/>
    <mergeCell ref="F6:F7"/>
    <mergeCell ref="C6:C7"/>
  </mergeCells>
  <pageMargins left="0.2" right="0.2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K90"/>
  <sheetViews>
    <sheetView workbookViewId="0">
      <selection activeCell="G32" sqref="G32"/>
    </sheetView>
  </sheetViews>
  <sheetFormatPr defaultColWidth="9.109375" defaultRowHeight="13.8" x14ac:dyDescent="0.25"/>
  <cols>
    <col min="1" max="1" width="11.44140625" style="1" customWidth="1"/>
    <col min="2" max="2" width="27.44140625" style="1" customWidth="1"/>
    <col min="3" max="3" width="5" style="1" customWidth="1"/>
    <col min="4" max="4" width="11" style="1" customWidth="1"/>
    <col min="5" max="5" width="10.5546875" style="1" bestFit="1" customWidth="1"/>
    <col min="6" max="6" width="10.6640625" style="1" customWidth="1"/>
    <col min="7" max="7" width="11.88671875" style="1" customWidth="1"/>
    <col min="8" max="8" width="11.5546875" style="1" bestFit="1" customWidth="1"/>
    <col min="9" max="11" width="11.44140625" style="1" customWidth="1"/>
    <col min="12" max="13" width="10.33203125" style="1" customWidth="1"/>
    <col min="14" max="16384" width="9.109375" style="1"/>
  </cols>
  <sheetData>
    <row r="2" spans="1:11" x14ac:dyDescent="0.25">
      <c r="A2" s="62" t="s">
        <v>199</v>
      </c>
      <c r="H2" s="56"/>
    </row>
    <row r="3" spans="1:11" x14ac:dyDescent="0.25">
      <c r="H3" s="56"/>
    </row>
    <row r="4" spans="1:11" ht="22.8" x14ac:dyDescent="0.25">
      <c r="A4" s="143" t="s">
        <v>65</v>
      </c>
      <c r="B4" s="143" t="s">
        <v>7</v>
      </c>
      <c r="C4" s="144" t="s">
        <v>8</v>
      </c>
      <c r="D4" s="145" t="s">
        <v>78</v>
      </c>
      <c r="E4" s="145" t="s">
        <v>66</v>
      </c>
      <c r="F4" s="145" t="s">
        <v>10</v>
      </c>
      <c r="G4" s="145" t="s">
        <v>11</v>
      </c>
      <c r="H4" s="145" t="s">
        <v>12</v>
      </c>
      <c r="I4" s="143" t="s">
        <v>200</v>
      </c>
      <c r="J4" s="143" t="s">
        <v>149</v>
      </c>
      <c r="K4" s="143" t="s">
        <v>155</v>
      </c>
    </row>
    <row r="5" spans="1:11" x14ac:dyDescent="0.25">
      <c r="A5" s="146">
        <v>16035</v>
      </c>
      <c r="B5" s="147" t="s">
        <v>29</v>
      </c>
      <c r="C5" s="148">
        <v>11</v>
      </c>
      <c r="D5" s="149">
        <v>110725</v>
      </c>
      <c r="E5" s="149">
        <v>50000</v>
      </c>
      <c r="F5" s="149">
        <v>0</v>
      </c>
      <c r="G5" s="149">
        <v>40000</v>
      </c>
      <c r="H5" s="149">
        <v>0</v>
      </c>
      <c r="I5" s="150">
        <f>D5+E5+F5+G5+H5</f>
        <v>200725</v>
      </c>
      <c r="J5" s="150">
        <v>210010</v>
      </c>
      <c r="K5" s="150">
        <v>219122</v>
      </c>
    </row>
    <row r="6" spans="1:11" x14ac:dyDescent="0.25">
      <c r="A6" s="146">
        <v>16935</v>
      </c>
      <c r="B6" s="151" t="s">
        <v>67</v>
      </c>
      <c r="C6" s="146">
        <v>15</v>
      </c>
      <c r="D6" s="152">
        <v>113170</v>
      </c>
      <c r="E6" s="152">
        <v>17500</v>
      </c>
      <c r="F6" s="153">
        <v>0</v>
      </c>
      <c r="G6" s="153">
        <v>0</v>
      </c>
      <c r="H6" s="153">
        <v>0</v>
      </c>
      <c r="I6" s="150">
        <f t="shared" ref="I6:I23" si="0">D6+E6+F6+G6+H6</f>
        <v>130670</v>
      </c>
      <c r="J6" s="150">
        <v>130622</v>
      </c>
      <c r="K6" s="150">
        <v>130772</v>
      </c>
    </row>
    <row r="7" spans="1:11" x14ac:dyDescent="0.25">
      <c r="A7" s="146">
        <v>16335</v>
      </c>
      <c r="B7" s="151" t="s">
        <v>68</v>
      </c>
      <c r="C7" s="146">
        <v>14</v>
      </c>
      <c r="D7" s="152">
        <v>101457</v>
      </c>
      <c r="E7" s="152">
        <v>90000</v>
      </c>
      <c r="F7" s="152">
        <v>55000</v>
      </c>
      <c r="G7" s="153">
        <v>0</v>
      </c>
      <c r="H7" s="153">
        <v>0</v>
      </c>
      <c r="I7" s="150">
        <f t="shared" si="0"/>
        <v>246457</v>
      </c>
      <c r="J7" s="150">
        <v>246312</v>
      </c>
      <c r="K7" s="150">
        <v>251912</v>
      </c>
    </row>
    <row r="8" spans="1:11" x14ac:dyDescent="0.25">
      <c r="A8" s="146">
        <v>17535</v>
      </c>
      <c r="B8" s="151" t="s">
        <v>69</v>
      </c>
      <c r="C8" s="146">
        <v>8</v>
      </c>
      <c r="D8" s="152">
        <v>67927</v>
      </c>
      <c r="E8" s="152">
        <v>3500</v>
      </c>
      <c r="F8" s="153">
        <v>0</v>
      </c>
      <c r="G8" s="153">
        <v>0</v>
      </c>
      <c r="H8" s="153">
        <v>0</v>
      </c>
      <c r="I8" s="150">
        <f t="shared" si="0"/>
        <v>71427</v>
      </c>
      <c r="J8" s="150">
        <v>70870</v>
      </c>
      <c r="K8" s="150">
        <v>72220</v>
      </c>
    </row>
    <row r="9" spans="1:11" x14ac:dyDescent="0.25">
      <c r="A9" s="146">
        <v>18444</v>
      </c>
      <c r="B9" s="151" t="s">
        <v>70</v>
      </c>
      <c r="C9" s="146">
        <v>11</v>
      </c>
      <c r="D9" s="152">
        <v>92021</v>
      </c>
      <c r="E9" s="152">
        <v>120000</v>
      </c>
      <c r="F9" s="153">
        <v>3000</v>
      </c>
      <c r="G9" s="153">
        <v>13000</v>
      </c>
      <c r="H9" s="152">
        <v>48915</v>
      </c>
      <c r="I9" s="150">
        <f t="shared" si="0"/>
        <v>276936</v>
      </c>
      <c r="J9" s="150">
        <v>292222</v>
      </c>
      <c r="K9" s="150">
        <v>308172</v>
      </c>
    </row>
    <row r="10" spans="1:11" x14ac:dyDescent="0.25">
      <c r="A10" s="146">
        <v>19675</v>
      </c>
      <c r="B10" s="151" t="s">
        <v>71</v>
      </c>
      <c r="C10" s="146">
        <v>1</v>
      </c>
      <c r="D10" s="152">
        <v>3400</v>
      </c>
      <c r="E10" s="152">
        <v>500</v>
      </c>
      <c r="F10" s="153">
        <v>0</v>
      </c>
      <c r="G10" s="153">
        <v>0</v>
      </c>
      <c r="H10" s="153">
        <v>0</v>
      </c>
      <c r="I10" s="150">
        <f t="shared" si="0"/>
        <v>3900</v>
      </c>
      <c r="J10" s="150">
        <v>7806</v>
      </c>
      <c r="K10" s="150">
        <v>7966</v>
      </c>
    </row>
    <row r="11" spans="1:11" ht="18.75" customHeight="1" x14ac:dyDescent="0.25">
      <c r="A11" s="146">
        <v>47115</v>
      </c>
      <c r="B11" s="151" t="s">
        <v>39</v>
      </c>
      <c r="C11" s="146">
        <v>1</v>
      </c>
      <c r="D11" s="152">
        <v>11417</v>
      </c>
      <c r="E11" s="152">
        <v>2000</v>
      </c>
      <c r="F11" s="153">
        <v>0</v>
      </c>
      <c r="G11" s="152">
        <v>27000</v>
      </c>
      <c r="H11" s="153">
        <v>0</v>
      </c>
      <c r="I11" s="150">
        <f t="shared" si="0"/>
        <v>40417</v>
      </c>
      <c r="J11" s="150">
        <v>40497</v>
      </c>
      <c r="K11" s="150">
        <v>44147</v>
      </c>
    </row>
    <row r="12" spans="1:11" x14ac:dyDescent="0.25">
      <c r="A12" s="146">
        <v>48035</v>
      </c>
      <c r="B12" s="151" t="s">
        <v>146</v>
      </c>
      <c r="C12" s="146">
        <v>3</v>
      </c>
      <c r="D12" s="152">
        <v>27622</v>
      </c>
      <c r="E12" s="152">
        <v>9500</v>
      </c>
      <c r="F12" s="153">
        <v>0</v>
      </c>
      <c r="G12" s="153">
        <v>15000</v>
      </c>
      <c r="H12" s="153">
        <v>55000</v>
      </c>
      <c r="I12" s="150">
        <f t="shared" si="0"/>
        <v>107122</v>
      </c>
      <c r="J12" s="150">
        <v>112075</v>
      </c>
      <c r="K12" s="150">
        <v>117487</v>
      </c>
    </row>
    <row r="13" spans="1:11" x14ac:dyDescent="0.25">
      <c r="A13" s="146">
        <v>66480</v>
      </c>
      <c r="B13" s="151" t="s">
        <v>42</v>
      </c>
      <c r="C13" s="146">
        <v>8</v>
      </c>
      <c r="D13" s="152">
        <v>71904</v>
      </c>
      <c r="E13" s="152">
        <v>40000</v>
      </c>
      <c r="F13" s="153">
        <v>0</v>
      </c>
      <c r="G13" s="153">
        <v>0</v>
      </c>
      <c r="H13" s="152">
        <v>372000</v>
      </c>
      <c r="I13" s="150">
        <f>D13+E13+F13+G13+H13</f>
        <v>483904</v>
      </c>
      <c r="J13" s="150">
        <v>494834</v>
      </c>
      <c r="K13" s="150">
        <v>506543</v>
      </c>
    </row>
    <row r="14" spans="1:11" x14ac:dyDescent="0.25">
      <c r="A14" s="146">
        <v>730</v>
      </c>
      <c r="B14" s="151" t="s">
        <v>3</v>
      </c>
      <c r="C14" s="146">
        <f>C15+C16</f>
        <v>33</v>
      </c>
      <c r="D14" s="152">
        <f>D15+D16</f>
        <v>336116</v>
      </c>
      <c r="E14" s="152">
        <f t="shared" ref="E14:H14" si="1">E15+E16</f>
        <v>75500</v>
      </c>
      <c r="F14" s="152">
        <f t="shared" si="1"/>
        <v>12000</v>
      </c>
      <c r="G14" s="152">
        <f t="shared" si="1"/>
        <v>0</v>
      </c>
      <c r="H14" s="152">
        <f t="shared" si="1"/>
        <v>5000</v>
      </c>
      <c r="I14" s="154">
        <f>I15+I16</f>
        <v>428616</v>
      </c>
      <c r="J14" s="154">
        <f t="shared" ref="J14:K14" si="2">J15+J16</f>
        <v>453025</v>
      </c>
      <c r="K14" s="154">
        <f t="shared" si="2"/>
        <v>480551</v>
      </c>
    </row>
    <row r="15" spans="1:11" x14ac:dyDescent="0.25">
      <c r="A15" s="146">
        <v>73044</v>
      </c>
      <c r="B15" s="155" t="s">
        <v>72</v>
      </c>
      <c r="C15" s="146">
        <v>1</v>
      </c>
      <c r="D15" s="152">
        <v>11904</v>
      </c>
      <c r="E15" s="152">
        <v>500</v>
      </c>
      <c r="F15" s="153">
        <v>0</v>
      </c>
      <c r="G15" s="153">
        <v>0</v>
      </c>
      <c r="H15" s="153">
        <v>0</v>
      </c>
      <c r="I15" s="150">
        <f t="shared" si="0"/>
        <v>12404</v>
      </c>
      <c r="J15" s="150">
        <v>12477</v>
      </c>
      <c r="K15" s="150">
        <v>12747</v>
      </c>
    </row>
    <row r="16" spans="1:11" x14ac:dyDescent="0.25">
      <c r="A16" s="146">
        <v>75050</v>
      </c>
      <c r="B16" s="155" t="s">
        <v>46</v>
      </c>
      <c r="C16" s="146">
        <v>32</v>
      </c>
      <c r="D16" s="152">
        <v>324212</v>
      </c>
      <c r="E16" s="152">
        <v>75000</v>
      </c>
      <c r="F16" s="152">
        <v>12000</v>
      </c>
      <c r="G16" s="153">
        <v>0</v>
      </c>
      <c r="H16" s="152">
        <v>5000</v>
      </c>
      <c r="I16" s="150">
        <f t="shared" si="0"/>
        <v>416212</v>
      </c>
      <c r="J16" s="150">
        <v>440548</v>
      </c>
      <c r="K16" s="150">
        <v>467804</v>
      </c>
    </row>
    <row r="17" spans="1:11" x14ac:dyDescent="0.25">
      <c r="A17" s="146">
        <v>75671</v>
      </c>
      <c r="B17" s="151" t="s">
        <v>48</v>
      </c>
      <c r="C17" s="146">
        <v>3</v>
      </c>
      <c r="D17" s="152">
        <v>24585</v>
      </c>
      <c r="E17" s="152">
        <v>3000</v>
      </c>
      <c r="F17" s="152">
        <v>1000</v>
      </c>
      <c r="G17" s="153">
        <v>0</v>
      </c>
      <c r="H17" s="152">
        <v>0</v>
      </c>
      <c r="I17" s="150">
        <f t="shared" si="0"/>
        <v>28585</v>
      </c>
      <c r="J17" s="150">
        <v>29050</v>
      </c>
      <c r="K17" s="150">
        <v>29300</v>
      </c>
    </row>
    <row r="18" spans="1:11" x14ac:dyDescent="0.25">
      <c r="A18" s="146">
        <v>85035</v>
      </c>
      <c r="B18" s="151" t="s">
        <v>124</v>
      </c>
      <c r="C18" s="146">
        <v>4</v>
      </c>
      <c r="D18" s="152">
        <v>30591</v>
      </c>
      <c r="E18" s="152">
        <v>15000</v>
      </c>
      <c r="F18" s="152">
        <v>5500</v>
      </c>
      <c r="G18" s="153">
        <v>18000</v>
      </c>
      <c r="H18" s="152">
        <v>16000</v>
      </c>
      <c r="I18" s="150">
        <f t="shared" si="0"/>
        <v>85091</v>
      </c>
      <c r="J18" s="150">
        <v>91164</v>
      </c>
      <c r="K18" s="150">
        <v>95282</v>
      </c>
    </row>
    <row r="19" spans="1:11" x14ac:dyDescent="0.25">
      <c r="A19" s="146">
        <v>920</v>
      </c>
      <c r="B19" s="151" t="s">
        <v>73</v>
      </c>
      <c r="C19" s="146">
        <f>C20+C21+C22+C23</f>
        <v>148</v>
      </c>
      <c r="D19" s="152">
        <f>SUM(D20:D23)</f>
        <v>1197607</v>
      </c>
      <c r="E19" s="152">
        <f t="shared" ref="E19:H19" si="3">SUM(E20:E23)</f>
        <v>158000</v>
      </c>
      <c r="F19" s="152">
        <f t="shared" si="3"/>
        <v>17500</v>
      </c>
      <c r="G19" s="152">
        <f t="shared" si="3"/>
        <v>30000</v>
      </c>
      <c r="H19" s="152">
        <f t="shared" si="3"/>
        <v>108500</v>
      </c>
      <c r="I19" s="150">
        <f>D19+E19+F19+G19+H19</f>
        <v>1511607</v>
      </c>
      <c r="J19" s="150">
        <f>J20+J21+J22+J23</f>
        <v>1610747</v>
      </c>
      <c r="K19" s="150">
        <f>K20+K21+K22+K23</f>
        <v>1703627</v>
      </c>
    </row>
    <row r="20" spans="1:11" x14ac:dyDescent="0.25">
      <c r="A20" s="146">
        <v>92175</v>
      </c>
      <c r="B20" s="155" t="s">
        <v>74</v>
      </c>
      <c r="C20" s="146">
        <v>3</v>
      </c>
      <c r="D20" s="152">
        <v>29309</v>
      </c>
      <c r="E20" s="152">
        <v>55000</v>
      </c>
      <c r="F20" s="153">
        <v>0</v>
      </c>
      <c r="G20" s="152">
        <v>30000</v>
      </c>
      <c r="H20" s="152">
        <v>108500</v>
      </c>
      <c r="I20" s="150">
        <f t="shared" si="0"/>
        <v>222809</v>
      </c>
      <c r="J20" s="150">
        <v>223510</v>
      </c>
      <c r="K20" s="150">
        <v>229871</v>
      </c>
    </row>
    <row r="21" spans="1:11" x14ac:dyDescent="0.25">
      <c r="A21" s="146">
        <v>92890</v>
      </c>
      <c r="B21" s="155" t="s">
        <v>75</v>
      </c>
      <c r="C21" s="146">
        <v>13</v>
      </c>
      <c r="D21" s="152">
        <v>87536</v>
      </c>
      <c r="E21" s="152">
        <v>25000</v>
      </c>
      <c r="F21" s="153">
        <v>3000</v>
      </c>
      <c r="G21" s="152">
        <v>0</v>
      </c>
      <c r="H21" s="152">
        <v>0</v>
      </c>
      <c r="I21" s="150">
        <f t="shared" si="0"/>
        <v>115536</v>
      </c>
      <c r="J21" s="150">
        <v>128914</v>
      </c>
      <c r="K21" s="150">
        <v>146296</v>
      </c>
    </row>
    <row r="22" spans="1:11" x14ac:dyDescent="0.25">
      <c r="A22" s="146">
        <v>94020</v>
      </c>
      <c r="B22" s="156" t="s">
        <v>50</v>
      </c>
      <c r="C22" s="146">
        <v>109</v>
      </c>
      <c r="D22" s="152">
        <v>881194</v>
      </c>
      <c r="E22" s="152">
        <v>70000</v>
      </c>
      <c r="F22" s="152">
        <v>11500</v>
      </c>
      <c r="G22" s="153">
        <v>0</v>
      </c>
      <c r="H22" s="152">
        <v>0</v>
      </c>
      <c r="I22" s="150">
        <f t="shared" si="0"/>
        <v>962694</v>
      </c>
      <c r="J22" s="150">
        <v>1028554</v>
      </c>
      <c r="K22" s="150">
        <v>1088594</v>
      </c>
    </row>
    <row r="23" spans="1:11" x14ac:dyDescent="0.25">
      <c r="A23" s="146">
        <v>95220</v>
      </c>
      <c r="B23" s="156" t="s">
        <v>76</v>
      </c>
      <c r="C23" s="146">
        <v>23</v>
      </c>
      <c r="D23" s="152">
        <v>199568</v>
      </c>
      <c r="E23" s="152">
        <v>8000</v>
      </c>
      <c r="F23" s="152">
        <v>3000</v>
      </c>
      <c r="G23" s="153">
        <v>0</v>
      </c>
      <c r="H23" s="153">
        <v>0</v>
      </c>
      <c r="I23" s="150">
        <f t="shared" si="0"/>
        <v>210568</v>
      </c>
      <c r="J23" s="150">
        <v>229769</v>
      </c>
      <c r="K23" s="150">
        <v>238866</v>
      </c>
    </row>
    <row r="24" spans="1:11" s="65" customFormat="1" x14ac:dyDescent="0.25">
      <c r="A24" s="157"/>
      <c r="B24" s="144" t="s">
        <v>77</v>
      </c>
      <c r="C24" s="157">
        <f>C5+C6+C7+C8+C9+C10+C11+C12+C13+C14+C17+C18+C19</f>
        <v>260</v>
      </c>
      <c r="D24" s="158">
        <f>D5+D6+D7+D8+D9+D10+D11+D12+D13+D14+D17+D18+D19</f>
        <v>2188542</v>
      </c>
      <c r="E24" s="158">
        <f t="shared" ref="E24:I24" si="4">E5+E6+E7+E8+E9+E10+E11+E12+E13+E14+E17+E18+E19</f>
        <v>584500</v>
      </c>
      <c r="F24" s="158">
        <f t="shared" si="4"/>
        <v>94000</v>
      </c>
      <c r="G24" s="158">
        <f t="shared" si="4"/>
        <v>143000</v>
      </c>
      <c r="H24" s="158">
        <f t="shared" si="4"/>
        <v>605415</v>
      </c>
      <c r="I24" s="158">
        <f t="shared" si="4"/>
        <v>3615457</v>
      </c>
      <c r="J24" s="158">
        <f>J5+J6+J7+J8+J9+J10+J11+J12+J13+J14+J17+J18+J19</f>
        <v>3789234</v>
      </c>
      <c r="K24" s="158">
        <f>K5+K6+K7+K8+K9+K10+K11+K12+K13+K14+K17+K18+K19</f>
        <v>3967101</v>
      </c>
    </row>
    <row r="32" spans="1:11" x14ac:dyDescent="0.25">
      <c r="C32" s="2"/>
      <c r="D32" s="2"/>
    </row>
    <row r="56" spans="3:6" x14ac:dyDescent="0.25">
      <c r="E56" s="47"/>
    </row>
    <row r="57" spans="3:6" x14ac:dyDescent="0.25">
      <c r="C57" s="47"/>
      <c r="D57" s="47"/>
      <c r="F57" s="47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6" x14ac:dyDescent="0.25">
      <c r="B81" s="2"/>
    </row>
    <row r="82" spans="2:6" x14ac:dyDescent="0.25">
      <c r="B82" s="2"/>
    </row>
    <row r="83" spans="2:6" x14ac:dyDescent="0.25">
      <c r="B83" s="2"/>
    </row>
    <row r="84" spans="2:6" x14ac:dyDescent="0.25">
      <c r="B84" s="2"/>
    </row>
    <row r="85" spans="2:6" x14ac:dyDescent="0.25">
      <c r="B85" s="2"/>
    </row>
    <row r="87" spans="2:6" x14ac:dyDescent="0.25">
      <c r="C87" s="47"/>
      <c r="D87" s="47"/>
    </row>
    <row r="88" spans="2:6" x14ac:dyDescent="0.25">
      <c r="C88" s="47"/>
      <c r="D88" s="47"/>
    </row>
    <row r="89" spans="2:6" x14ac:dyDescent="0.25">
      <c r="D89" s="47"/>
      <c r="E89" s="47"/>
      <c r="F89" s="47"/>
    </row>
    <row r="90" spans="2:6" x14ac:dyDescent="0.25">
      <c r="E90" s="47"/>
    </row>
  </sheetData>
  <pageMargins left="0.2" right="0.2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"/>
  <sheetViews>
    <sheetView workbookViewId="0">
      <selection activeCell="B23" sqref="B23"/>
    </sheetView>
  </sheetViews>
  <sheetFormatPr defaultRowHeight="14.4" x14ac:dyDescent="0.3"/>
  <cols>
    <col min="1" max="1" width="11.5546875" customWidth="1"/>
    <col min="2" max="2" width="22.44140625" customWidth="1"/>
    <col min="3" max="3" width="4.88671875" bestFit="1" customWidth="1"/>
    <col min="4" max="4" width="14.6640625" customWidth="1"/>
    <col min="5" max="5" width="12.88671875" customWidth="1"/>
    <col min="6" max="6" width="11.6640625" customWidth="1"/>
    <col min="7" max="7" width="14.44140625" customWidth="1"/>
    <col min="8" max="8" width="13.109375" customWidth="1"/>
    <col min="9" max="9" width="14.5546875" bestFit="1" customWidth="1"/>
  </cols>
  <sheetData>
    <row r="1" spans="1:9" x14ac:dyDescent="0.3">
      <c r="B1" s="109" t="s">
        <v>201</v>
      </c>
    </row>
    <row r="3" spans="1:9" ht="47.25" customHeight="1" x14ac:dyDescent="0.3">
      <c r="A3" s="123" t="s">
        <v>65</v>
      </c>
      <c r="B3" s="123" t="s">
        <v>7</v>
      </c>
      <c r="C3" s="124" t="s">
        <v>8</v>
      </c>
      <c r="D3" s="125" t="s">
        <v>78</v>
      </c>
      <c r="E3" s="125" t="s">
        <v>66</v>
      </c>
      <c r="F3" s="125" t="s">
        <v>10</v>
      </c>
      <c r="G3" s="125" t="s">
        <v>11</v>
      </c>
      <c r="H3" s="125" t="s">
        <v>12</v>
      </c>
      <c r="I3" s="126" t="s">
        <v>148</v>
      </c>
    </row>
    <row r="4" spans="1:9" x14ac:dyDescent="0.3">
      <c r="A4" s="57">
        <v>16035</v>
      </c>
      <c r="B4" s="58" t="s">
        <v>29</v>
      </c>
      <c r="C4" s="66">
        <v>11</v>
      </c>
      <c r="D4" s="160">
        <v>110725</v>
      </c>
      <c r="E4" s="161">
        <v>50000</v>
      </c>
      <c r="F4" s="162">
        <v>0</v>
      </c>
      <c r="G4" s="163">
        <v>40000</v>
      </c>
      <c r="H4" s="163">
        <v>0</v>
      </c>
      <c r="I4" s="163">
        <f t="shared" ref="I4:I22" si="0">SUM(D4:H4)</f>
        <v>200725</v>
      </c>
    </row>
    <row r="5" spans="1:9" x14ac:dyDescent="0.3">
      <c r="A5" s="57">
        <v>16935</v>
      </c>
      <c r="B5" s="59" t="s">
        <v>67</v>
      </c>
      <c r="C5" s="67">
        <v>15</v>
      </c>
      <c r="D5" s="160">
        <v>113170</v>
      </c>
      <c r="E5" s="161">
        <v>17500</v>
      </c>
      <c r="F5" s="164">
        <v>0</v>
      </c>
      <c r="G5" s="165">
        <v>0</v>
      </c>
      <c r="H5" s="165">
        <v>0</v>
      </c>
      <c r="I5" s="166">
        <f t="shared" si="0"/>
        <v>130670</v>
      </c>
    </row>
    <row r="6" spans="1:9" ht="27.6" x14ac:dyDescent="0.3">
      <c r="A6" s="57">
        <v>16335</v>
      </c>
      <c r="B6" s="59" t="s">
        <v>68</v>
      </c>
      <c r="C6" s="67">
        <v>14</v>
      </c>
      <c r="D6" s="160">
        <v>101457</v>
      </c>
      <c r="E6" s="161">
        <v>90000</v>
      </c>
      <c r="F6" s="167">
        <v>55000</v>
      </c>
      <c r="G6" s="165"/>
      <c r="H6" s="165">
        <v>0</v>
      </c>
      <c r="I6" s="166">
        <f t="shared" si="0"/>
        <v>246457</v>
      </c>
    </row>
    <row r="7" spans="1:9" x14ac:dyDescent="0.3">
      <c r="A7" s="57">
        <v>17535</v>
      </c>
      <c r="B7" s="59" t="s">
        <v>69</v>
      </c>
      <c r="C7" s="67">
        <v>8</v>
      </c>
      <c r="D7" s="160">
        <v>67927</v>
      </c>
      <c r="E7" s="161">
        <v>3500</v>
      </c>
      <c r="F7" s="164">
        <v>0</v>
      </c>
      <c r="G7" s="165">
        <v>0</v>
      </c>
      <c r="H7" s="165">
        <v>0</v>
      </c>
      <c r="I7" s="166">
        <f t="shared" si="0"/>
        <v>71427</v>
      </c>
    </row>
    <row r="8" spans="1:9" ht="27.6" x14ac:dyDescent="0.3">
      <c r="A8" s="57">
        <v>18444</v>
      </c>
      <c r="B8" s="59" t="s">
        <v>70</v>
      </c>
      <c r="C8" s="67">
        <v>11</v>
      </c>
      <c r="D8" s="160">
        <v>92021</v>
      </c>
      <c r="E8" s="161">
        <v>120000</v>
      </c>
      <c r="F8" s="164">
        <v>3000</v>
      </c>
      <c r="G8" s="165">
        <v>13000</v>
      </c>
      <c r="H8" s="166">
        <v>48915</v>
      </c>
      <c r="I8" s="166">
        <f t="shared" si="0"/>
        <v>276936</v>
      </c>
    </row>
    <row r="9" spans="1:9" ht="27.6" x14ac:dyDescent="0.3">
      <c r="A9" s="57">
        <v>19675</v>
      </c>
      <c r="B9" s="59" t="s">
        <v>71</v>
      </c>
      <c r="C9" s="67">
        <v>1</v>
      </c>
      <c r="D9" s="160">
        <v>3400</v>
      </c>
      <c r="E9" s="161">
        <v>500</v>
      </c>
      <c r="F9" s="164">
        <v>0</v>
      </c>
      <c r="G9" s="165">
        <v>0</v>
      </c>
      <c r="H9" s="165">
        <v>0</v>
      </c>
      <c r="I9" s="166">
        <f t="shared" si="0"/>
        <v>3900</v>
      </c>
    </row>
    <row r="10" spans="1:9" ht="27.6" x14ac:dyDescent="0.3">
      <c r="A10" s="57">
        <v>47115</v>
      </c>
      <c r="B10" s="59" t="s">
        <v>39</v>
      </c>
      <c r="C10" s="67">
        <v>1</v>
      </c>
      <c r="D10" s="160">
        <v>11417</v>
      </c>
      <c r="E10" s="161">
        <v>2000</v>
      </c>
      <c r="F10" s="164">
        <v>0</v>
      </c>
      <c r="G10" s="166">
        <v>27000</v>
      </c>
      <c r="H10" s="165">
        <v>0</v>
      </c>
      <c r="I10" s="166">
        <f t="shared" si="0"/>
        <v>40417</v>
      </c>
    </row>
    <row r="11" spans="1:9" x14ac:dyDescent="0.3">
      <c r="A11" s="57">
        <v>48035</v>
      </c>
      <c r="B11" s="59" t="s">
        <v>41</v>
      </c>
      <c r="C11" s="67">
        <v>3</v>
      </c>
      <c r="D11" s="160">
        <v>27622</v>
      </c>
      <c r="E11" s="161">
        <v>9500</v>
      </c>
      <c r="F11" s="164">
        <v>0</v>
      </c>
      <c r="G11" s="165">
        <v>15000</v>
      </c>
      <c r="H11" s="165">
        <v>55000</v>
      </c>
      <c r="I11" s="166">
        <f t="shared" si="0"/>
        <v>107122</v>
      </c>
    </row>
    <row r="12" spans="1:9" ht="27.6" x14ac:dyDescent="0.3">
      <c r="A12" s="57">
        <v>66480</v>
      </c>
      <c r="B12" s="59" t="s">
        <v>42</v>
      </c>
      <c r="C12" s="67">
        <v>8</v>
      </c>
      <c r="D12" s="160">
        <v>71904</v>
      </c>
      <c r="E12" s="161">
        <v>40000</v>
      </c>
      <c r="F12" s="164">
        <v>0</v>
      </c>
      <c r="G12" s="165">
        <v>0</v>
      </c>
      <c r="H12" s="166">
        <v>372000</v>
      </c>
      <c r="I12" s="166">
        <f t="shared" si="0"/>
        <v>483904</v>
      </c>
    </row>
    <row r="13" spans="1:9" ht="27.6" x14ac:dyDescent="0.3">
      <c r="A13" s="57">
        <v>730</v>
      </c>
      <c r="B13" s="59" t="s">
        <v>3</v>
      </c>
      <c r="C13" s="67">
        <f>C14+C15</f>
        <v>33</v>
      </c>
      <c r="D13" s="168">
        <f>D14+D15</f>
        <v>336116</v>
      </c>
      <c r="E13" s="161">
        <v>71241</v>
      </c>
      <c r="F13" s="167">
        <f t="shared" ref="F13:H13" si="1">F14+F15</f>
        <v>12000</v>
      </c>
      <c r="G13" s="166">
        <f t="shared" si="1"/>
        <v>0</v>
      </c>
      <c r="H13" s="166">
        <f t="shared" si="1"/>
        <v>5000</v>
      </c>
      <c r="I13" s="166">
        <f t="shared" si="0"/>
        <v>424357</v>
      </c>
    </row>
    <row r="14" spans="1:9" ht="27.6" x14ac:dyDescent="0.3">
      <c r="A14" s="57">
        <v>73044</v>
      </c>
      <c r="B14" s="60" t="s">
        <v>72</v>
      </c>
      <c r="C14" s="67">
        <v>1</v>
      </c>
      <c r="D14" s="168">
        <v>11904</v>
      </c>
      <c r="E14" s="161">
        <v>500</v>
      </c>
      <c r="F14" s="164"/>
      <c r="G14" s="165"/>
      <c r="H14" s="165"/>
      <c r="I14" s="166">
        <f t="shared" si="0"/>
        <v>12404</v>
      </c>
    </row>
    <row r="15" spans="1:9" ht="27.6" x14ac:dyDescent="0.3">
      <c r="A15" s="57">
        <v>75050</v>
      </c>
      <c r="B15" s="60" t="s">
        <v>46</v>
      </c>
      <c r="C15" s="67">
        <v>32</v>
      </c>
      <c r="D15" s="168">
        <v>324212</v>
      </c>
      <c r="E15" s="161">
        <v>75000</v>
      </c>
      <c r="F15" s="167">
        <v>12000</v>
      </c>
      <c r="G15" s="165">
        <v>0</v>
      </c>
      <c r="H15" s="166">
        <v>5000</v>
      </c>
      <c r="I15" s="166">
        <f t="shared" si="0"/>
        <v>416212</v>
      </c>
    </row>
    <row r="16" spans="1:9" x14ac:dyDescent="0.3">
      <c r="A16" s="57">
        <v>75671</v>
      </c>
      <c r="B16" s="59" t="s">
        <v>48</v>
      </c>
      <c r="C16" s="67">
        <v>3</v>
      </c>
      <c r="D16" s="168">
        <v>24585</v>
      </c>
      <c r="E16" s="161">
        <v>3000</v>
      </c>
      <c r="F16" s="167">
        <v>1000</v>
      </c>
      <c r="G16" s="165">
        <v>0</v>
      </c>
      <c r="H16" s="166">
        <v>0</v>
      </c>
      <c r="I16" s="166">
        <f>SUM(D16:H16)</f>
        <v>28585</v>
      </c>
    </row>
    <row r="17" spans="1:9" x14ac:dyDescent="0.3">
      <c r="A17" s="57">
        <v>85035</v>
      </c>
      <c r="B17" s="59" t="s">
        <v>124</v>
      </c>
      <c r="C17" s="67">
        <v>4</v>
      </c>
      <c r="D17" s="168">
        <v>30591</v>
      </c>
      <c r="E17" s="161">
        <v>15000</v>
      </c>
      <c r="F17" s="167">
        <v>5500</v>
      </c>
      <c r="G17" s="165">
        <v>18000</v>
      </c>
      <c r="H17" s="166">
        <v>16000</v>
      </c>
      <c r="I17" s="166">
        <f>SUM(D17:H17)</f>
        <v>85091</v>
      </c>
    </row>
    <row r="18" spans="1:9" x14ac:dyDescent="0.3">
      <c r="A18" s="57">
        <v>920</v>
      </c>
      <c r="B18" s="59" t="s">
        <v>73</v>
      </c>
      <c r="C18" s="67">
        <f>C19+C20+C21+C22</f>
        <v>148</v>
      </c>
      <c r="D18" s="159">
        <f t="shared" ref="D18:I18" si="2">D19+D20+D21+D22</f>
        <v>1197607</v>
      </c>
      <c r="E18" s="159">
        <f t="shared" si="2"/>
        <v>158000</v>
      </c>
      <c r="F18" s="159">
        <f t="shared" si="2"/>
        <v>17500</v>
      </c>
      <c r="G18" s="159">
        <f t="shared" si="2"/>
        <v>30000</v>
      </c>
      <c r="H18" s="159">
        <f t="shared" si="2"/>
        <v>108500</v>
      </c>
      <c r="I18" s="159">
        <f t="shared" si="2"/>
        <v>1511607</v>
      </c>
    </row>
    <row r="19" spans="1:9" x14ac:dyDescent="0.3">
      <c r="A19" s="57">
        <v>92175</v>
      </c>
      <c r="B19" s="60" t="s">
        <v>74</v>
      </c>
      <c r="C19" s="67">
        <v>3</v>
      </c>
      <c r="D19" s="168">
        <v>29309</v>
      </c>
      <c r="E19" s="161">
        <v>55000</v>
      </c>
      <c r="F19" s="164">
        <v>0</v>
      </c>
      <c r="G19" s="166">
        <v>30000</v>
      </c>
      <c r="H19" s="166">
        <v>108500</v>
      </c>
      <c r="I19" s="166">
        <f>SUM(D19:H19)</f>
        <v>222809</v>
      </c>
    </row>
    <row r="20" spans="1:9" ht="27.6" x14ac:dyDescent="0.3">
      <c r="A20" s="57">
        <v>92890</v>
      </c>
      <c r="B20" s="60" t="s">
        <v>75</v>
      </c>
      <c r="C20" s="67">
        <v>13</v>
      </c>
      <c r="D20" s="168">
        <v>87536</v>
      </c>
      <c r="E20" s="161">
        <v>25000</v>
      </c>
      <c r="F20" s="164">
        <v>3000</v>
      </c>
      <c r="G20" s="166">
        <v>0</v>
      </c>
      <c r="H20" s="166">
        <v>0</v>
      </c>
      <c r="I20" s="166">
        <f>SUM(D20:H20)</f>
        <v>115536</v>
      </c>
    </row>
    <row r="21" spans="1:9" x14ac:dyDescent="0.3">
      <c r="A21" s="57">
        <v>94020</v>
      </c>
      <c r="B21" s="61" t="s">
        <v>50</v>
      </c>
      <c r="C21" s="67">
        <v>109</v>
      </c>
      <c r="D21" s="168">
        <v>881194</v>
      </c>
      <c r="E21" s="161">
        <v>70000</v>
      </c>
      <c r="F21" s="167">
        <v>11500</v>
      </c>
      <c r="G21" s="165">
        <v>0</v>
      </c>
      <c r="H21" s="166">
        <v>0</v>
      </c>
      <c r="I21" s="166">
        <f t="shared" si="0"/>
        <v>962694</v>
      </c>
    </row>
    <row r="22" spans="1:9" x14ac:dyDescent="0.3">
      <c r="A22" s="57">
        <v>95220</v>
      </c>
      <c r="B22" s="61" t="s">
        <v>76</v>
      </c>
      <c r="C22" s="67">
        <v>23</v>
      </c>
      <c r="D22" s="168">
        <v>199568</v>
      </c>
      <c r="E22" s="161">
        <v>8000</v>
      </c>
      <c r="F22" s="167">
        <v>3000</v>
      </c>
      <c r="G22" s="165">
        <v>0</v>
      </c>
      <c r="H22" s="165">
        <v>0</v>
      </c>
      <c r="I22" s="166">
        <f t="shared" si="0"/>
        <v>210568</v>
      </c>
    </row>
    <row r="23" spans="1:9" x14ac:dyDescent="0.3">
      <c r="A23" s="63"/>
      <c r="B23" s="64" t="s">
        <v>77</v>
      </c>
      <c r="C23" s="68">
        <f>C4+C5+C6+C7+C8+C9+C10+C11+C12+C13+C16+C17+C18</f>
        <v>260</v>
      </c>
      <c r="D23" s="169">
        <v>2188542</v>
      </c>
      <c r="E23" s="169">
        <v>584500</v>
      </c>
      <c r="F23" s="169">
        <v>94000</v>
      </c>
      <c r="G23" s="169">
        <v>143000</v>
      </c>
      <c r="H23" s="169">
        <v>605415</v>
      </c>
      <c r="I23" s="169">
        <f>SUBTOTAL(9,D23:H23)</f>
        <v>3615457</v>
      </c>
    </row>
  </sheetData>
  <autoFilter ref="A3:I22"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B2:L28"/>
  <sheetViews>
    <sheetView workbookViewId="0">
      <selection activeCell="J28" sqref="J28"/>
    </sheetView>
  </sheetViews>
  <sheetFormatPr defaultRowHeight="14.4" x14ac:dyDescent="0.3"/>
  <cols>
    <col min="1" max="1" width="3.88671875" customWidth="1"/>
    <col min="2" max="2" width="5.5546875" bestFit="1" customWidth="1"/>
    <col min="3" max="3" width="37.109375" customWidth="1"/>
    <col min="4" max="4" width="14.5546875" customWidth="1"/>
    <col min="5" max="5" width="13.33203125" customWidth="1"/>
    <col min="6" max="6" width="12.6640625" customWidth="1"/>
    <col min="7" max="7" width="13.33203125" customWidth="1"/>
    <col min="10" max="12" width="11.5546875" bestFit="1" customWidth="1"/>
    <col min="13" max="13" width="14.33203125" customWidth="1"/>
    <col min="14" max="14" width="13" customWidth="1"/>
    <col min="15" max="15" width="11.6640625" customWidth="1"/>
    <col min="16" max="16" width="11.109375" customWidth="1"/>
    <col min="17" max="17" width="12.33203125" customWidth="1"/>
  </cols>
  <sheetData>
    <row r="2" spans="2:12" ht="15.6" x14ac:dyDescent="0.3">
      <c r="B2" s="203" t="s">
        <v>202</v>
      </c>
      <c r="C2" s="203"/>
      <c r="D2" s="203"/>
      <c r="E2" s="203"/>
      <c r="F2" s="203"/>
      <c r="G2" s="203"/>
    </row>
    <row r="3" spans="2:12" ht="15" thickBot="1" x14ac:dyDescent="0.35"/>
    <row r="4" spans="2:12" ht="29.4" thickBot="1" x14ac:dyDescent="0.35">
      <c r="B4" s="185" t="s">
        <v>0</v>
      </c>
      <c r="C4" s="186" t="s">
        <v>7</v>
      </c>
      <c r="D4" s="187" t="s">
        <v>203</v>
      </c>
      <c r="E4" s="187" t="s">
        <v>204</v>
      </c>
      <c r="F4" s="188" t="s">
        <v>144</v>
      </c>
      <c r="G4" s="188" t="s">
        <v>190</v>
      </c>
    </row>
    <row r="5" spans="2:12" ht="15" thickBot="1" x14ac:dyDescent="0.35">
      <c r="B5" s="189" t="s">
        <v>14</v>
      </c>
      <c r="C5" s="190" t="s">
        <v>15</v>
      </c>
      <c r="D5" s="190" t="s">
        <v>16</v>
      </c>
      <c r="E5" s="190" t="s">
        <v>17</v>
      </c>
      <c r="F5" s="190" t="s">
        <v>18</v>
      </c>
      <c r="G5" s="190" t="s">
        <v>19</v>
      </c>
    </row>
    <row r="6" spans="2:12" ht="15" thickBot="1" x14ac:dyDescent="0.35">
      <c r="B6" s="191">
        <v>1</v>
      </c>
      <c r="C6" s="192" t="s">
        <v>79</v>
      </c>
      <c r="D6" s="193">
        <f>D7+D23</f>
        <v>3349278</v>
      </c>
      <c r="E6" s="193">
        <f t="shared" ref="E6:G6" si="0">E7+E23</f>
        <v>3615457</v>
      </c>
      <c r="F6" s="193">
        <f t="shared" si="0"/>
        <v>3789234</v>
      </c>
      <c r="G6" s="193">
        <f t="shared" si="0"/>
        <v>3967100</v>
      </c>
    </row>
    <row r="7" spans="2:12" ht="15" thickBot="1" x14ac:dyDescent="0.35">
      <c r="B7" s="181">
        <v>1.1000000000000001</v>
      </c>
      <c r="C7" s="182" t="s">
        <v>80</v>
      </c>
      <c r="D7" s="183">
        <v>274376</v>
      </c>
      <c r="E7" s="183">
        <v>339719</v>
      </c>
      <c r="F7" s="184">
        <v>366969</v>
      </c>
      <c r="G7" s="184">
        <v>394656</v>
      </c>
    </row>
    <row r="8" spans="2:12" ht="16.2" hidden="1" thickBot="1" x14ac:dyDescent="0.35">
      <c r="B8" s="81" t="s">
        <v>81</v>
      </c>
      <c r="C8" s="73" t="s">
        <v>82</v>
      </c>
      <c r="D8" s="99">
        <v>151848</v>
      </c>
      <c r="E8" s="99">
        <v>135908</v>
      </c>
      <c r="F8" s="99">
        <v>149145</v>
      </c>
      <c r="G8" s="99">
        <v>159958</v>
      </c>
      <c r="J8" s="96"/>
      <c r="K8" s="50"/>
      <c r="L8" s="50"/>
    </row>
    <row r="9" spans="2:12" ht="16.2" hidden="1" thickBot="1" x14ac:dyDescent="0.35">
      <c r="B9" s="82" t="s">
        <v>83</v>
      </c>
      <c r="C9" s="74" t="s">
        <v>84</v>
      </c>
      <c r="D9" s="100">
        <v>32065</v>
      </c>
      <c r="E9" s="100">
        <v>31970</v>
      </c>
      <c r="F9" s="100">
        <v>37392</v>
      </c>
      <c r="G9" s="100">
        <v>45245</v>
      </c>
      <c r="J9" s="95"/>
      <c r="K9" s="50"/>
      <c r="L9" s="50"/>
    </row>
    <row r="10" spans="2:12" ht="16.2" hidden="1" thickBot="1" x14ac:dyDescent="0.35">
      <c r="B10" s="83" t="s">
        <v>85</v>
      </c>
      <c r="C10" s="75" t="s">
        <v>86</v>
      </c>
      <c r="D10" s="101">
        <f>D11+D12+D13+D14+D15</f>
        <v>75000</v>
      </c>
      <c r="E10" s="101">
        <f t="shared" ref="E10:G10" si="1">E11+E12+E13+E14+E15</f>
        <v>144841</v>
      </c>
      <c r="F10" s="101">
        <f t="shared" si="1"/>
        <v>149100</v>
      </c>
      <c r="G10" s="101">
        <f t="shared" si="1"/>
        <v>155800</v>
      </c>
      <c r="J10" s="95"/>
      <c r="K10" s="95"/>
      <c r="L10" s="95"/>
    </row>
    <row r="11" spans="2:12" ht="16.2" hidden="1" thickBot="1" x14ac:dyDescent="0.35">
      <c r="B11" s="84"/>
      <c r="C11" s="76" t="s">
        <v>87</v>
      </c>
      <c r="D11" s="102">
        <v>5000</v>
      </c>
      <c r="E11" s="102">
        <v>5841</v>
      </c>
      <c r="F11" s="102">
        <v>5600</v>
      </c>
      <c r="G11" s="102">
        <v>5700</v>
      </c>
      <c r="J11" s="96"/>
      <c r="K11" s="96"/>
      <c r="L11" s="96"/>
    </row>
    <row r="12" spans="2:12" ht="16.2" hidden="1" thickBot="1" x14ac:dyDescent="0.35">
      <c r="B12" s="84"/>
      <c r="C12" s="76" t="s">
        <v>88</v>
      </c>
      <c r="D12" s="102">
        <v>8000</v>
      </c>
      <c r="E12" s="102">
        <v>8000</v>
      </c>
      <c r="F12" s="102">
        <v>8500</v>
      </c>
      <c r="G12" s="102">
        <v>8600</v>
      </c>
    </row>
    <row r="13" spans="2:12" ht="16.2" hidden="1" thickBot="1" x14ac:dyDescent="0.35">
      <c r="B13" s="84"/>
      <c r="C13" s="76" t="s">
        <v>89</v>
      </c>
      <c r="D13" s="102">
        <v>9000</v>
      </c>
      <c r="E13" s="102">
        <v>21000</v>
      </c>
      <c r="F13" s="102">
        <v>22000</v>
      </c>
      <c r="G13" s="102">
        <v>23000</v>
      </c>
      <c r="J13" s="19"/>
      <c r="K13" s="19"/>
      <c r="L13" s="19"/>
    </row>
    <row r="14" spans="2:12" ht="16.2" hidden="1" thickBot="1" x14ac:dyDescent="0.35">
      <c r="B14" s="84"/>
      <c r="C14" s="76" t="s">
        <v>90</v>
      </c>
      <c r="D14" s="102">
        <v>2000</v>
      </c>
      <c r="E14" s="102">
        <v>25000</v>
      </c>
      <c r="F14" s="102">
        <v>26000</v>
      </c>
      <c r="G14" s="102">
        <v>30000</v>
      </c>
    </row>
    <row r="15" spans="2:12" ht="16.2" hidden="1" thickBot="1" x14ac:dyDescent="0.35">
      <c r="B15" s="84"/>
      <c r="C15" s="76" t="s">
        <v>91</v>
      </c>
      <c r="D15" s="102">
        <v>51000</v>
      </c>
      <c r="E15" s="102">
        <v>85000</v>
      </c>
      <c r="F15" s="102">
        <v>87000</v>
      </c>
      <c r="G15" s="102">
        <v>88500</v>
      </c>
      <c r="J15" s="94"/>
      <c r="K15" s="94"/>
      <c r="L15" s="94"/>
    </row>
    <row r="16" spans="2:12" ht="16.2" hidden="1" thickBot="1" x14ac:dyDescent="0.35">
      <c r="B16" s="83" t="s">
        <v>92</v>
      </c>
      <c r="C16" s="75" t="s">
        <v>93</v>
      </c>
      <c r="D16" s="101">
        <f>D17+D18+D19+D20+D21</f>
        <v>15463</v>
      </c>
      <c r="E16" s="101">
        <f t="shared" ref="E16:G16" si="2">E17+E18+E19+E20+E21</f>
        <v>27000</v>
      </c>
      <c r="F16" s="101">
        <f t="shared" si="2"/>
        <v>31332</v>
      </c>
      <c r="G16" s="101">
        <f t="shared" si="2"/>
        <v>33653</v>
      </c>
    </row>
    <row r="17" spans="2:12" ht="16.2" hidden="1" thickBot="1" x14ac:dyDescent="0.35">
      <c r="B17" s="84"/>
      <c r="C17" s="76" t="s">
        <v>94</v>
      </c>
      <c r="D17" s="102">
        <v>663</v>
      </c>
      <c r="E17" s="102">
        <v>3000</v>
      </c>
      <c r="F17" s="102">
        <v>4000</v>
      </c>
      <c r="G17" s="102">
        <v>5000</v>
      </c>
      <c r="J17" s="19"/>
      <c r="K17" s="19"/>
      <c r="L17" s="19"/>
    </row>
    <row r="18" spans="2:12" ht="16.2" hidden="1" thickBot="1" x14ac:dyDescent="0.35">
      <c r="B18" s="84"/>
      <c r="C18" s="76" t="s">
        <v>95</v>
      </c>
      <c r="D18" s="102">
        <v>9000</v>
      </c>
      <c r="E18" s="102">
        <v>15000</v>
      </c>
      <c r="F18" s="102">
        <v>16000</v>
      </c>
      <c r="G18" s="102">
        <v>17000</v>
      </c>
    </row>
    <row r="19" spans="2:12" ht="16.2" hidden="1" thickBot="1" x14ac:dyDescent="0.35">
      <c r="B19" s="84"/>
      <c r="C19" s="76" t="s">
        <v>96</v>
      </c>
      <c r="D19" s="102">
        <v>5800</v>
      </c>
      <c r="E19" s="102">
        <v>9000</v>
      </c>
      <c r="F19" s="102">
        <v>11332</v>
      </c>
      <c r="G19" s="102">
        <v>11653</v>
      </c>
      <c r="J19" s="19"/>
      <c r="K19" s="19"/>
      <c r="L19" s="19"/>
    </row>
    <row r="20" spans="2:12" ht="16.2" hidden="1" thickBot="1" x14ac:dyDescent="0.35">
      <c r="B20" s="84"/>
      <c r="C20" s="76" t="s">
        <v>97</v>
      </c>
      <c r="D20" s="102">
        <v>0</v>
      </c>
      <c r="E20" s="102">
        <v>0</v>
      </c>
      <c r="F20" s="102">
        <v>0</v>
      </c>
      <c r="G20" s="102">
        <v>0</v>
      </c>
    </row>
    <row r="21" spans="2:12" ht="16.2" hidden="1" thickBot="1" x14ac:dyDescent="0.35">
      <c r="B21" s="84"/>
      <c r="C21" s="76" t="s">
        <v>98</v>
      </c>
      <c r="D21" s="102">
        <v>0</v>
      </c>
      <c r="E21" s="102">
        <v>0</v>
      </c>
      <c r="F21" s="102">
        <v>0</v>
      </c>
      <c r="G21" s="102">
        <v>0</v>
      </c>
    </row>
    <row r="22" spans="2:12" ht="16.2" hidden="1" thickBot="1" x14ac:dyDescent="0.35">
      <c r="B22" s="85" t="s">
        <v>99</v>
      </c>
      <c r="C22" s="77" t="s">
        <v>100</v>
      </c>
      <c r="D22" s="103">
        <v>0</v>
      </c>
      <c r="E22" s="103">
        <v>0</v>
      </c>
      <c r="F22" s="103">
        <v>0</v>
      </c>
      <c r="G22" s="103">
        <v>0</v>
      </c>
    </row>
    <row r="23" spans="2:12" ht="15" thickBot="1" x14ac:dyDescent="0.35">
      <c r="B23" s="181">
        <v>1.2</v>
      </c>
      <c r="C23" s="182" t="s">
        <v>101</v>
      </c>
      <c r="D23" s="183">
        <f>D24+D25+D26</f>
        <v>3074902</v>
      </c>
      <c r="E23" s="183">
        <f>E24+E25+E26</f>
        <v>3275738</v>
      </c>
      <c r="F23" s="183">
        <f>F24+F25+F26</f>
        <v>3422265</v>
      </c>
      <c r="G23" s="183">
        <f>G24+G25+G26</f>
        <v>3572444</v>
      </c>
    </row>
    <row r="24" spans="2:12" ht="15" thickBot="1" x14ac:dyDescent="0.35">
      <c r="B24" s="181" t="s">
        <v>102</v>
      </c>
      <c r="C24" s="182" t="s">
        <v>103</v>
      </c>
      <c r="D24" s="183">
        <v>1583941</v>
      </c>
      <c r="E24" s="183">
        <v>1701892</v>
      </c>
      <c r="F24" s="183">
        <v>1794054</v>
      </c>
      <c r="G24" s="183">
        <v>1887897</v>
      </c>
    </row>
    <row r="25" spans="2:12" ht="15" thickBot="1" x14ac:dyDescent="0.35">
      <c r="B25" s="181" t="s">
        <v>104</v>
      </c>
      <c r="C25" s="182" t="s">
        <v>105</v>
      </c>
      <c r="D25" s="183">
        <v>1089623</v>
      </c>
      <c r="E25" s="183">
        <v>1167634</v>
      </c>
      <c r="F25" s="183">
        <v>1202663</v>
      </c>
      <c r="G25" s="183">
        <v>1238743</v>
      </c>
    </row>
    <row r="26" spans="2:12" ht="15" thickBot="1" x14ac:dyDescent="0.35">
      <c r="B26" s="181" t="s">
        <v>106</v>
      </c>
      <c r="C26" s="182" t="s">
        <v>107</v>
      </c>
      <c r="D26" s="183">
        <v>401338</v>
      </c>
      <c r="E26" s="183">
        <v>406212</v>
      </c>
      <c r="F26" s="183">
        <v>425548</v>
      </c>
      <c r="G26" s="183">
        <v>445804</v>
      </c>
    </row>
    <row r="28" spans="2:12" x14ac:dyDescent="0.3">
      <c r="I28" t="s">
        <v>147</v>
      </c>
    </row>
  </sheetData>
  <autoFilter ref="B4:G26">
    <filterColumn colId="1">
      <filters>
        <filter val="b"/>
        <filter val="Granti i përgjithshëm"/>
        <filter val="Granti për arsim"/>
        <filter val="Granti për shëndetësi"/>
        <filter val="TË HYRAT KOMUNALE TOTALE"/>
        <filter val="TË HYRAT VETANAKE"/>
        <filter val="TRANSFERET QEVERITARE"/>
      </filters>
    </filterColumn>
  </autoFilter>
  <mergeCells count="1">
    <mergeCell ref="B2:G2"/>
  </mergeCells>
  <pageMargins left="0.2" right="0.2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2:K25"/>
  <sheetViews>
    <sheetView tabSelected="1" workbookViewId="0">
      <selection activeCell="D4" sqref="D4"/>
    </sheetView>
  </sheetViews>
  <sheetFormatPr defaultRowHeight="14.4" x14ac:dyDescent="0.3"/>
  <cols>
    <col min="1" max="1" width="3.88671875" customWidth="1"/>
    <col min="2" max="2" width="5.5546875" bestFit="1" customWidth="1"/>
    <col min="3" max="3" width="37.109375" customWidth="1"/>
    <col min="4" max="4" width="11.44140625" customWidth="1"/>
    <col min="5" max="6" width="11.5546875" bestFit="1" customWidth="1"/>
    <col min="9" max="11" width="11.5546875" bestFit="1" customWidth="1"/>
  </cols>
  <sheetData>
    <row r="2" spans="2:11" ht="15.6" x14ac:dyDescent="0.3">
      <c r="B2" s="204" t="s">
        <v>202</v>
      </c>
      <c r="C2" s="204"/>
      <c r="D2" s="204"/>
      <c r="E2" s="204"/>
      <c r="F2" s="204"/>
      <c r="G2" s="204"/>
    </row>
    <row r="3" spans="2:11" ht="15" thickBot="1" x14ac:dyDescent="0.35"/>
    <row r="4" spans="2:11" ht="31.8" thickBot="1" x14ac:dyDescent="0.35">
      <c r="B4" s="69" t="s">
        <v>0</v>
      </c>
      <c r="C4" s="70" t="s">
        <v>7</v>
      </c>
      <c r="D4" s="194" t="s">
        <v>204</v>
      </c>
      <c r="E4" s="71" t="s">
        <v>144</v>
      </c>
      <c r="F4" s="71" t="s">
        <v>190</v>
      </c>
    </row>
    <row r="5" spans="2:11" ht="16.2" hidden="1" thickBot="1" x14ac:dyDescent="0.35">
      <c r="B5" s="88">
        <v>1</v>
      </c>
      <c r="C5" s="89" t="s">
        <v>79</v>
      </c>
      <c r="D5" s="97">
        <f t="shared" ref="D5:F5" si="0">D6+D22</f>
        <v>2570420</v>
      </c>
      <c r="E5" s="97">
        <f t="shared" si="0"/>
        <v>3087272.25</v>
      </c>
      <c r="F5" s="97">
        <f t="shared" si="0"/>
        <v>3168466</v>
      </c>
    </row>
    <row r="6" spans="2:11" ht="16.2" hidden="1" thickBot="1" x14ac:dyDescent="0.35">
      <c r="B6" s="90">
        <v>1.1000000000000001</v>
      </c>
      <c r="C6" s="91" t="s">
        <v>80</v>
      </c>
      <c r="D6" s="98">
        <f t="shared" ref="D6:F6" si="1">D7+D8+D9+D15+D21</f>
        <v>338878</v>
      </c>
      <c r="E6" s="98">
        <f t="shared" si="1"/>
        <v>367210</v>
      </c>
      <c r="F6" s="98">
        <f t="shared" si="1"/>
        <v>394556</v>
      </c>
      <c r="H6" s="19"/>
    </row>
    <row r="7" spans="2:11" ht="16.2" thickBot="1" x14ac:dyDescent="0.35">
      <c r="B7" s="81" t="s">
        <v>81</v>
      </c>
      <c r="C7" s="73" t="s">
        <v>82</v>
      </c>
      <c r="D7" s="99">
        <f>'Tab 4.3 Plani afatmesem 2025-27'!D11</f>
        <v>135908</v>
      </c>
      <c r="E7" s="99">
        <f>'Tab 4.3 Plani afatmesem 2025-27'!E11</f>
        <v>149145</v>
      </c>
      <c r="F7" s="99">
        <f>'Tab 4.3 Plani afatmesem 2025-27'!F11</f>
        <v>159958</v>
      </c>
      <c r="I7" s="96"/>
      <c r="J7" s="50"/>
      <c r="K7" s="50"/>
    </row>
    <row r="8" spans="2:11" ht="16.2" thickBot="1" x14ac:dyDescent="0.35">
      <c r="B8" s="82" t="s">
        <v>83</v>
      </c>
      <c r="C8" s="74" t="s">
        <v>84</v>
      </c>
      <c r="D8" s="100">
        <f>'Tab 4.3 Plani afatmesem 2025-27'!D12</f>
        <v>31970</v>
      </c>
      <c r="E8" s="100">
        <f>'Tab 4.3 Plani afatmesem 2025-27'!E12</f>
        <v>37392</v>
      </c>
      <c r="F8" s="100">
        <f>'Tab 4.3 Plani afatmesem 2025-27'!F12</f>
        <v>45245</v>
      </c>
      <c r="I8" s="95"/>
      <c r="J8" s="50"/>
      <c r="K8" s="50"/>
    </row>
    <row r="9" spans="2:11" ht="16.2" hidden="1" thickBot="1" x14ac:dyDescent="0.35">
      <c r="B9" s="83" t="s">
        <v>85</v>
      </c>
      <c r="C9" s="75" t="s">
        <v>86</v>
      </c>
      <c r="D9" s="101">
        <f t="shared" ref="D9:F9" si="2">D10+D11+D12+D13+D14</f>
        <v>144000</v>
      </c>
      <c r="E9" s="101">
        <f t="shared" si="2"/>
        <v>149341</v>
      </c>
      <c r="F9" s="101">
        <f t="shared" si="2"/>
        <v>155700</v>
      </c>
      <c r="I9" s="95"/>
      <c r="J9" s="95"/>
      <c r="K9" s="95"/>
    </row>
    <row r="10" spans="2:11" ht="16.2" thickBot="1" x14ac:dyDescent="0.35">
      <c r="B10" s="84"/>
      <c r="C10" s="76" t="s">
        <v>87</v>
      </c>
      <c r="D10" s="102">
        <f>'Tab 4.3 Plani afatmesem 2025-27'!C14</f>
        <v>5000</v>
      </c>
      <c r="E10" s="102">
        <f>'Tab 4.3 Plani afatmesem 2025-27'!D14</f>
        <v>5841</v>
      </c>
      <c r="F10" s="102">
        <f>'Tab 4.3 Plani afatmesem 2025-27'!E14</f>
        <v>5600</v>
      </c>
      <c r="I10" s="96"/>
      <c r="J10" s="96"/>
      <c r="K10" s="96"/>
    </row>
    <row r="11" spans="2:11" ht="16.2" thickBot="1" x14ac:dyDescent="0.35">
      <c r="B11" s="84"/>
      <c r="C11" s="76" t="s">
        <v>88</v>
      </c>
      <c r="D11" s="102">
        <f>'Tab 4.3 Plani afatmesem 2025-27'!D15</f>
        <v>8000</v>
      </c>
      <c r="E11" s="102">
        <f>'Tab 4.3 Plani afatmesem 2025-27'!E15</f>
        <v>8500</v>
      </c>
      <c r="F11" s="102">
        <f>'Tab 4.3 Plani afatmesem 2025-27'!F15</f>
        <v>8600</v>
      </c>
    </row>
    <row r="12" spans="2:11" ht="16.2" thickBot="1" x14ac:dyDescent="0.35">
      <c r="B12" s="84"/>
      <c r="C12" s="76" t="s">
        <v>89</v>
      </c>
      <c r="D12" s="102">
        <f>'Tab 4.3 Plani afatmesem 2025-27'!D16</f>
        <v>21000</v>
      </c>
      <c r="E12" s="102">
        <f>'Tab 4.3 Plani afatmesem 2025-27'!E16</f>
        <v>22000</v>
      </c>
      <c r="F12" s="102">
        <f>'Tab 4.3 Plani afatmesem 2025-27'!F16</f>
        <v>23000</v>
      </c>
      <c r="I12" s="19"/>
      <c r="J12" s="19"/>
      <c r="K12" s="19"/>
    </row>
    <row r="13" spans="2:11" ht="16.2" thickBot="1" x14ac:dyDescent="0.35">
      <c r="B13" s="84"/>
      <c r="C13" s="76" t="s">
        <v>90</v>
      </c>
      <c r="D13" s="102">
        <f>'Tab 4.3 Plani afatmesem 2025-27'!D17</f>
        <v>25000</v>
      </c>
      <c r="E13" s="102">
        <f>'Tab 4.3 Plani afatmesem 2025-27'!E17</f>
        <v>26000</v>
      </c>
      <c r="F13" s="102">
        <f>'Tab 4.3 Plani afatmesem 2025-27'!F17</f>
        <v>30000</v>
      </c>
    </row>
    <row r="14" spans="2:11" ht="16.2" thickBot="1" x14ac:dyDescent="0.35">
      <c r="B14" s="84"/>
      <c r="C14" s="76" t="s">
        <v>91</v>
      </c>
      <c r="D14" s="102">
        <f>'Tab 4.3 Plani afatmesem 2025-27'!D18</f>
        <v>85000</v>
      </c>
      <c r="E14" s="102">
        <f>'Tab 4.3 Plani afatmesem 2025-27'!E18</f>
        <v>87000</v>
      </c>
      <c r="F14" s="102">
        <f>'Tab 4.3 Plani afatmesem 2025-27'!F18</f>
        <v>88500</v>
      </c>
      <c r="I14" s="94"/>
      <c r="J14" s="94"/>
      <c r="K14" s="94"/>
    </row>
    <row r="15" spans="2:11" ht="16.2" hidden="1" thickBot="1" x14ac:dyDescent="0.35">
      <c r="B15" s="83" t="s">
        <v>92</v>
      </c>
      <c r="C15" s="75" t="s">
        <v>93</v>
      </c>
      <c r="D15" s="101">
        <f t="shared" ref="D15:F15" si="3">D16+D17+D18+D19+D20</f>
        <v>27000</v>
      </c>
      <c r="E15" s="101">
        <f t="shared" si="3"/>
        <v>31332</v>
      </c>
      <c r="F15" s="101">
        <f t="shared" si="3"/>
        <v>33653</v>
      </c>
    </row>
    <row r="16" spans="2:11" ht="16.2" thickBot="1" x14ac:dyDescent="0.35">
      <c r="B16" s="84"/>
      <c r="C16" s="76" t="s">
        <v>94</v>
      </c>
      <c r="D16" s="102">
        <f>'Tab 4.3 Plani afatmesem 2025-27'!D20</f>
        <v>3000</v>
      </c>
      <c r="E16" s="102">
        <f>'Tab 4.3 Plani afatmesem 2025-27'!E20</f>
        <v>4000</v>
      </c>
      <c r="F16" s="102">
        <f>'Tab 4.3 Plani afatmesem 2025-27'!F20</f>
        <v>5000</v>
      </c>
      <c r="I16" s="19"/>
      <c r="J16" s="19"/>
      <c r="K16" s="19"/>
    </row>
    <row r="17" spans="2:11" ht="16.2" thickBot="1" x14ac:dyDescent="0.35">
      <c r="B17" s="84"/>
      <c r="C17" s="76" t="s">
        <v>95</v>
      </c>
      <c r="D17" s="102">
        <f>'Tab 4.3 Plani afatmesem 2025-27'!D21</f>
        <v>15000</v>
      </c>
      <c r="E17" s="102">
        <f>'Tab 4.3 Plani afatmesem 2025-27'!E21</f>
        <v>16000</v>
      </c>
      <c r="F17" s="102">
        <f>'Tab 4.3 Plani afatmesem 2025-27'!F21</f>
        <v>17000</v>
      </c>
    </row>
    <row r="18" spans="2:11" ht="16.2" thickBot="1" x14ac:dyDescent="0.35">
      <c r="B18" s="84"/>
      <c r="C18" s="76" t="s">
        <v>96</v>
      </c>
      <c r="D18" s="102">
        <f>'Tab 4.3 Plani afatmesem 2025-27'!D22</f>
        <v>9000</v>
      </c>
      <c r="E18" s="102">
        <f>'Tab 4.3 Plani afatmesem 2025-27'!E22</f>
        <v>11332</v>
      </c>
      <c r="F18" s="102">
        <f>'Tab 4.3 Plani afatmesem 2025-27'!F22</f>
        <v>11653</v>
      </c>
      <c r="I18" s="19"/>
      <c r="J18" s="19"/>
      <c r="K18" s="19"/>
    </row>
    <row r="19" spans="2:11" ht="16.2" thickBot="1" x14ac:dyDescent="0.35">
      <c r="B19" s="84"/>
      <c r="C19" s="76" t="s">
        <v>97</v>
      </c>
      <c r="D19" s="102">
        <v>0</v>
      </c>
      <c r="E19" s="102">
        <v>0</v>
      </c>
      <c r="F19" s="102">
        <v>0</v>
      </c>
    </row>
    <row r="20" spans="2:11" ht="16.2" thickBot="1" x14ac:dyDescent="0.35">
      <c r="B20" s="84"/>
      <c r="C20" s="76" t="s">
        <v>98</v>
      </c>
      <c r="D20" s="102">
        <v>0</v>
      </c>
      <c r="E20" s="102">
        <v>0</v>
      </c>
      <c r="F20" s="102">
        <v>0</v>
      </c>
    </row>
    <row r="21" spans="2:11" ht="16.2" hidden="1" thickBot="1" x14ac:dyDescent="0.35">
      <c r="B21" s="85" t="s">
        <v>99</v>
      </c>
      <c r="C21" s="77" t="s">
        <v>100</v>
      </c>
      <c r="D21" s="103">
        <v>0</v>
      </c>
      <c r="E21" s="103">
        <v>0</v>
      </c>
      <c r="F21" s="103">
        <v>0</v>
      </c>
    </row>
    <row r="22" spans="2:11" ht="16.2" hidden="1" thickBot="1" x14ac:dyDescent="0.35">
      <c r="B22" s="92">
        <v>1.2</v>
      </c>
      <c r="C22" s="93" t="s">
        <v>101</v>
      </c>
      <c r="D22" s="104">
        <f t="shared" ref="D22:F22" si="4">D23+D24+D25</f>
        <v>2231542</v>
      </c>
      <c r="E22" s="104">
        <f t="shared" si="4"/>
        <v>2720062.25</v>
      </c>
      <c r="F22" s="104">
        <f t="shared" si="4"/>
        <v>2773910</v>
      </c>
    </row>
    <row r="23" spans="2:11" ht="16.2" hidden="1" thickBot="1" x14ac:dyDescent="0.35">
      <c r="B23" s="86" t="s">
        <v>102</v>
      </c>
      <c r="C23" s="78" t="s">
        <v>103</v>
      </c>
      <c r="D23" s="105">
        <v>1055957</v>
      </c>
      <c r="E23" s="105">
        <v>1103222.3700000001</v>
      </c>
      <c r="F23" s="105">
        <v>1149557</v>
      </c>
    </row>
    <row r="24" spans="2:11" ht="16.2" hidden="1" thickBot="1" x14ac:dyDescent="0.35">
      <c r="B24" s="80" t="s">
        <v>104</v>
      </c>
      <c r="C24" s="72" t="s">
        <v>105</v>
      </c>
      <c r="D24" s="106">
        <v>849714</v>
      </c>
      <c r="E24" s="106">
        <v>983028.45</v>
      </c>
      <c r="F24" s="106">
        <v>987373</v>
      </c>
    </row>
    <row r="25" spans="2:11" ht="16.2" hidden="1" thickBot="1" x14ac:dyDescent="0.35">
      <c r="B25" s="87" t="s">
        <v>106</v>
      </c>
      <c r="C25" s="79" t="s">
        <v>107</v>
      </c>
      <c r="D25" s="107">
        <v>325871</v>
      </c>
      <c r="E25" s="107">
        <v>633811.43000000005</v>
      </c>
      <c r="F25" s="107">
        <v>636980</v>
      </c>
    </row>
  </sheetData>
  <autoFilter ref="B4:F25">
    <filterColumn colId="1">
      <filters>
        <filter val="Bashkë-pagesat për arsim"/>
        <filter val="Bashkë-pagesat për shëndetësi"/>
        <filter val="Certifikatat dhe dokumentet zyrtare"/>
        <filter val="Lejet për ndërtesa"/>
        <filter val="Licencat dhe lejet"/>
        <filter val="Ngarkesat rregullatore"/>
        <filter val="Ngarkesat tjera komunale"/>
        <filter val="Taksat e pajisjeve motorike"/>
        <filter val="Taksat tjera komunale"/>
        <filter val="Tatimi në pronë"/>
        <filter val="Tatimi në tokë"/>
        <filter val="Të hyrat nga qiraja"/>
      </filters>
    </filterColumn>
  </autoFilter>
  <mergeCells count="1">
    <mergeCell ref="B2:G2"/>
  </mergeCells>
  <pageMargins left="0.2" right="0.2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 4.1. Buxheti 2025</vt:lpstr>
      <vt:lpstr>Tab 4.2 Investimet Kapitale</vt:lpstr>
      <vt:lpstr>Tab 4.3 Plani afatmesem 2025-27</vt:lpstr>
      <vt:lpstr>Aneks 1</vt:lpstr>
      <vt:lpstr>Aneks 2</vt:lpstr>
      <vt:lpstr>Aneks 3</vt:lpstr>
      <vt:lpstr>Aneks 4</vt:lpstr>
      <vt:lpstr>'Tab 4.3 Plani afatmesem 2025-27'!_GoBack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2024-11-25T12:53:20Z</cp:lastPrinted>
  <dcterms:created xsi:type="dcterms:W3CDTF">2020-06-04T21:08:44Z</dcterms:created>
  <dcterms:modified xsi:type="dcterms:W3CDTF">2024-11-26T22:29:37Z</dcterms:modified>
</cp:coreProperties>
</file>