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iti 2023\Buxheti 2024-2026\"/>
    </mc:Choice>
  </mc:AlternateContent>
  <xr:revisionPtr revIDLastSave="0" documentId="13_ncr:1_{F4A25DE7-CF21-433E-972C-107AADFA1942}" xr6:coauthVersionLast="47" xr6:coauthVersionMax="47" xr10:uidLastSave="{00000000-0000-0000-0000-000000000000}"/>
  <bookViews>
    <workbookView xWindow="-120" yWindow="-120" windowWidth="29040" windowHeight="15720" tabRatio="707" activeTab="3" xr2:uid="{00000000-000D-0000-FFFF-FFFF00000000}"/>
  </bookViews>
  <sheets>
    <sheet name="Tab 4.1. Buxheti 2024" sheetId="10" r:id="rId1"/>
    <sheet name="Tab 4.2. Kapitalet 2024-2026" sheetId="16" r:id="rId2"/>
    <sheet name="Tab 4.3 Plani afatmesem 2024-26" sheetId="13" r:id="rId3"/>
    <sheet name="Aneks 1" sheetId="11" r:id="rId4"/>
    <sheet name="Aneks 2" sheetId="12" r:id="rId5"/>
    <sheet name="Aneks 3" sheetId="14" r:id="rId6"/>
    <sheet name="Aneks 4" sheetId="15" r:id="rId7"/>
  </sheets>
  <definedNames>
    <definedName name="_xlnm._FilterDatabase" localSheetId="4" hidden="1">'Aneks 2'!$A$3:$I$22</definedName>
    <definedName name="_xlnm._FilterDatabase" localSheetId="5" hidden="1">'Aneks 3'!$B$4:$G$26</definedName>
    <definedName name="_xlnm._FilterDatabase" localSheetId="6" hidden="1">'Aneks 4'!$B$4:$F$25</definedName>
  </definedNames>
  <calcPr calcId="181029"/>
</workbook>
</file>

<file path=xl/calcChain.xml><?xml version="1.0" encoding="utf-8"?>
<calcChain xmlns="http://schemas.openxmlformats.org/spreadsheetml/2006/main">
  <c r="K24" i="11" l="1"/>
  <c r="J24" i="11"/>
  <c r="E19" i="11"/>
  <c r="F19" i="11"/>
  <c r="G19" i="11"/>
  <c r="H19" i="11"/>
  <c r="D19" i="11"/>
  <c r="C19" i="11"/>
  <c r="I18" i="11"/>
  <c r="E14" i="11"/>
  <c r="F14" i="11"/>
  <c r="G14" i="11"/>
  <c r="H14" i="11"/>
  <c r="D14" i="11"/>
  <c r="C14" i="11"/>
  <c r="C24" i="11" s="1"/>
  <c r="I6" i="11"/>
  <c r="I7" i="11"/>
  <c r="I8" i="11"/>
  <c r="I9" i="11"/>
  <c r="I10" i="11"/>
  <c r="I11" i="11"/>
  <c r="I12" i="11"/>
  <c r="I13" i="11"/>
  <c r="I15" i="11"/>
  <c r="I16" i="11"/>
  <c r="I17" i="11"/>
  <c r="I20" i="11"/>
  <c r="I21" i="11"/>
  <c r="I22" i="11"/>
  <c r="I23" i="11"/>
  <c r="I5" i="11"/>
  <c r="G18" i="13"/>
  <c r="H18" i="13"/>
  <c r="F18" i="13"/>
  <c r="F26" i="13"/>
  <c r="G26" i="13"/>
  <c r="H26" i="13"/>
  <c r="F9" i="13"/>
  <c r="F8" i="13" s="1"/>
  <c r="G12" i="13"/>
  <c r="G9" i="13" s="1"/>
  <c r="G8" i="13" s="1"/>
  <c r="H12" i="13"/>
  <c r="H9" i="13" s="1"/>
  <c r="H8" i="13" s="1"/>
  <c r="F12" i="13"/>
  <c r="E26" i="13"/>
  <c r="E8" i="13"/>
  <c r="E9" i="13"/>
  <c r="L25" i="16"/>
  <c r="L15" i="16"/>
  <c r="L56" i="16"/>
  <c r="K56" i="16"/>
  <c r="K52" i="16" s="1"/>
  <c r="K51" i="16" s="1"/>
  <c r="H56" i="16"/>
  <c r="E56" i="16"/>
  <c r="E52" i="16" s="1"/>
  <c r="K55" i="16"/>
  <c r="H55" i="16"/>
  <c r="E55" i="16"/>
  <c r="L55" i="16" s="1"/>
  <c r="K54" i="16"/>
  <c r="L54" i="16" s="1"/>
  <c r="H54" i="16"/>
  <c r="E54" i="16"/>
  <c r="K53" i="16"/>
  <c r="H53" i="16"/>
  <c r="E53" i="16"/>
  <c r="L53" i="16" s="1"/>
  <c r="J52" i="16"/>
  <c r="J51" i="16" s="1"/>
  <c r="I52" i="16"/>
  <c r="I51" i="16" s="1"/>
  <c r="G52" i="16"/>
  <c r="G51" i="16" s="1"/>
  <c r="F52" i="16"/>
  <c r="F51" i="16" s="1"/>
  <c r="D52" i="16"/>
  <c r="C52" i="16"/>
  <c r="D51" i="16"/>
  <c r="C51" i="16"/>
  <c r="K50" i="16"/>
  <c r="H50" i="16"/>
  <c r="H49" i="16" s="1"/>
  <c r="H48" i="16" s="1"/>
  <c r="E50" i="16"/>
  <c r="E49" i="16" s="1"/>
  <c r="E48" i="16" s="1"/>
  <c r="J49" i="16"/>
  <c r="J48" i="16" s="1"/>
  <c r="I49" i="16"/>
  <c r="I48" i="16" s="1"/>
  <c r="G49" i="16"/>
  <c r="F49" i="16"/>
  <c r="D49" i="16"/>
  <c r="C49" i="16"/>
  <c r="G48" i="16"/>
  <c r="F48" i="16"/>
  <c r="D48" i="16"/>
  <c r="C48" i="16"/>
  <c r="K47" i="16"/>
  <c r="H47" i="16"/>
  <c r="E47" i="16"/>
  <c r="L47" i="16" s="1"/>
  <c r="K46" i="16"/>
  <c r="H46" i="16"/>
  <c r="E46" i="16"/>
  <c r="L46" i="16" s="1"/>
  <c r="K45" i="16"/>
  <c r="L45" i="16" s="1"/>
  <c r="H45" i="16"/>
  <c r="E45" i="16"/>
  <c r="K44" i="16"/>
  <c r="H44" i="16"/>
  <c r="E44" i="16"/>
  <c r="L44" i="16" s="1"/>
  <c r="K43" i="16"/>
  <c r="H43" i="16"/>
  <c r="E43" i="16"/>
  <c r="L43" i="16" s="1"/>
  <c r="K42" i="16"/>
  <c r="H42" i="16"/>
  <c r="E42" i="16"/>
  <c r="L42" i="16" s="1"/>
  <c r="K41" i="16"/>
  <c r="H41" i="16"/>
  <c r="E41" i="16"/>
  <c r="L41" i="16" s="1"/>
  <c r="K40" i="16"/>
  <c r="L40" i="16" s="1"/>
  <c r="H40" i="16"/>
  <c r="E40" i="16"/>
  <c r="K39" i="16"/>
  <c r="H39" i="16"/>
  <c r="E39" i="16"/>
  <c r="L39" i="16" s="1"/>
  <c r="K38" i="16"/>
  <c r="H38" i="16"/>
  <c r="E38" i="16"/>
  <c r="L38" i="16" s="1"/>
  <c r="K37" i="16"/>
  <c r="H37" i="16"/>
  <c r="E37" i="16"/>
  <c r="L37" i="16" s="1"/>
  <c r="K36" i="16"/>
  <c r="H36" i="16"/>
  <c r="E36" i="16"/>
  <c r="L36" i="16" s="1"/>
  <c r="K35" i="16"/>
  <c r="L35" i="16" s="1"/>
  <c r="H35" i="16"/>
  <c r="E35" i="16"/>
  <c r="K34" i="16"/>
  <c r="H34" i="16"/>
  <c r="E34" i="16"/>
  <c r="L34" i="16" s="1"/>
  <c r="K33" i="16"/>
  <c r="H33" i="16"/>
  <c r="E33" i="16"/>
  <c r="L33" i="16" s="1"/>
  <c r="K32" i="16"/>
  <c r="H32" i="16"/>
  <c r="E32" i="16"/>
  <c r="L32" i="16" s="1"/>
  <c r="K31" i="16"/>
  <c r="H31" i="16"/>
  <c r="E31" i="16"/>
  <c r="L31" i="16" s="1"/>
  <c r="K30" i="16"/>
  <c r="L30" i="16" s="1"/>
  <c r="H30" i="16"/>
  <c r="E30" i="16"/>
  <c r="K29" i="16"/>
  <c r="H29" i="16"/>
  <c r="E29" i="16"/>
  <c r="L29" i="16" s="1"/>
  <c r="K28" i="16"/>
  <c r="H28" i="16"/>
  <c r="E28" i="16"/>
  <c r="L28" i="16" s="1"/>
  <c r="K27" i="16"/>
  <c r="K25" i="16" s="1"/>
  <c r="K24" i="16" s="1"/>
  <c r="H27" i="16"/>
  <c r="E27" i="16"/>
  <c r="L27" i="16" s="1"/>
  <c r="K26" i="16"/>
  <c r="H26" i="16"/>
  <c r="E26" i="16"/>
  <c r="L26" i="16" s="1"/>
  <c r="J25" i="16"/>
  <c r="I25" i="16"/>
  <c r="G25" i="16"/>
  <c r="F25" i="16"/>
  <c r="F24" i="16" s="1"/>
  <c r="D25" i="16"/>
  <c r="D24" i="16" s="1"/>
  <c r="C25" i="16"/>
  <c r="C24" i="16" s="1"/>
  <c r="J24" i="16"/>
  <c r="I24" i="16"/>
  <c r="G24" i="16"/>
  <c r="K23" i="16"/>
  <c r="L23" i="16" s="1"/>
  <c r="H23" i="16"/>
  <c r="E23" i="16"/>
  <c r="K22" i="16"/>
  <c r="H22" i="16"/>
  <c r="E22" i="16"/>
  <c r="L22" i="16" s="1"/>
  <c r="K21" i="16"/>
  <c r="K20" i="16" s="1"/>
  <c r="J21" i="16"/>
  <c r="J20" i="16" s="1"/>
  <c r="I21" i="16"/>
  <c r="I20" i="16" s="1"/>
  <c r="H21" i="16"/>
  <c r="H20" i="16" s="1"/>
  <c r="G21" i="16"/>
  <c r="G20" i="16" s="1"/>
  <c r="F21" i="16"/>
  <c r="F20" i="16" s="1"/>
  <c r="E21" i="16"/>
  <c r="E20" i="16" s="1"/>
  <c r="D21" i="16"/>
  <c r="C21" i="16"/>
  <c r="D20" i="16"/>
  <c r="C20" i="16"/>
  <c r="K19" i="16"/>
  <c r="H19" i="16"/>
  <c r="E19" i="16"/>
  <c r="L19" i="16" s="1"/>
  <c r="K18" i="16"/>
  <c r="H18" i="16"/>
  <c r="E18" i="16"/>
  <c r="L18" i="16" s="1"/>
  <c r="K17" i="16"/>
  <c r="H17" i="16"/>
  <c r="E17" i="16"/>
  <c r="L17" i="16" s="1"/>
  <c r="K16" i="16"/>
  <c r="L16" i="16" s="1"/>
  <c r="H16" i="16"/>
  <c r="E16" i="16"/>
  <c r="K15" i="16"/>
  <c r="H15" i="16"/>
  <c r="E15" i="16"/>
  <c r="K14" i="16"/>
  <c r="H14" i="16"/>
  <c r="E14" i="16"/>
  <c r="L14" i="16" s="1"/>
  <c r="K13" i="16"/>
  <c r="K12" i="16" s="1"/>
  <c r="K11" i="16" s="1"/>
  <c r="H13" i="16"/>
  <c r="H12" i="16" s="1"/>
  <c r="H11" i="16" s="1"/>
  <c r="E13" i="16"/>
  <c r="E12" i="16" s="1"/>
  <c r="J12" i="16"/>
  <c r="I12" i="16"/>
  <c r="G12" i="16"/>
  <c r="F12" i="16"/>
  <c r="D12" i="16"/>
  <c r="C12" i="16"/>
  <c r="J11" i="16"/>
  <c r="I11" i="16"/>
  <c r="G11" i="16"/>
  <c r="F11" i="16"/>
  <c r="D11" i="16"/>
  <c r="C11" i="16"/>
  <c r="C7" i="16" s="1"/>
  <c r="K10" i="16"/>
  <c r="H10" i="16"/>
  <c r="E10" i="16"/>
  <c r="L10" i="16" s="1"/>
  <c r="L9" i="16" s="1"/>
  <c r="L8" i="16" s="1"/>
  <c r="K9" i="16"/>
  <c r="J9" i="16"/>
  <c r="I9" i="16"/>
  <c r="G9" i="16"/>
  <c r="F9" i="16"/>
  <c r="H9" i="16" s="1"/>
  <c r="D9" i="16"/>
  <c r="D8" i="16" s="1"/>
  <c r="D7" i="16" s="1"/>
  <c r="D6" i="16" s="1"/>
  <c r="J8" i="16"/>
  <c r="I8" i="16"/>
  <c r="G8" i="16"/>
  <c r="F8" i="16"/>
  <c r="I19" i="11" l="1"/>
  <c r="D24" i="11"/>
  <c r="H24" i="11"/>
  <c r="G24" i="11"/>
  <c r="E24" i="11"/>
  <c r="F24" i="11"/>
  <c r="I14" i="11"/>
  <c r="I24" i="11" s="1"/>
  <c r="H25" i="16"/>
  <c r="H24" i="16" s="1"/>
  <c r="G7" i="16"/>
  <c r="G6" i="16" s="1"/>
  <c r="C6" i="16"/>
  <c r="E6" i="16" s="1"/>
  <c r="E7" i="16"/>
  <c r="I7" i="16"/>
  <c r="J7" i="16"/>
  <c r="J6" i="16" s="1"/>
  <c r="F7" i="16"/>
  <c r="L12" i="16"/>
  <c r="L11" i="16" s="1"/>
  <c r="E11" i="16"/>
  <c r="E51" i="16"/>
  <c r="H8" i="16"/>
  <c r="K49" i="16"/>
  <c r="K48" i="16" s="1"/>
  <c r="L13" i="16"/>
  <c r="H52" i="16"/>
  <c r="H51" i="16" s="1"/>
  <c r="L21" i="16"/>
  <c r="L20" i="16" s="1"/>
  <c r="L50" i="16"/>
  <c r="L49" i="16" s="1"/>
  <c r="L48" i="16" s="1"/>
  <c r="E9" i="16"/>
  <c r="E8" i="16" s="1"/>
  <c r="E25" i="16"/>
  <c r="K8" i="16"/>
  <c r="E24" i="16" l="1"/>
  <c r="L24" i="16"/>
  <c r="L52" i="16"/>
  <c r="L51" i="16" s="1"/>
  <c r="H7" i="16"/>
  <c r="H6" i="16" s="1"/>
  <c r="F6" i="16"/>
  <c r="K7" i="16"/>
  <c r="K6" i="16" s="1"/>
  <c r="I6" i="16"/>
  <c r="L7" i="16" l="1"/>
  <c r="L6" i="16" s="1"/>
  <c r="E7" i="10"/>
  <c r="K8" i="10"/>
  <c r="H8" i="10"/>
  <c r="G8" i="10"/>
  <c r="F8" i="10"/>
  <c r="E127" i="10"/>
  <c r="G127" i="10"/>
  <c r="H127" i="10"/>
  <c r="I127" i="10"/>
  <c r="J127" i="10"/>
  <c r="K127" i="10"/>
  <c r="F127" i="10"/>
  <c r="G131" i="10"/>
  <c r="H131" i="10"/>
  <c r="I131" i="10"/>
  <c r="J131" i="10"/>
  <c r="K131" i="10"/>
  <c r="G130" i="10"/>
  <c r="H130" i="10"/>
  <c r="I130" i="10"/>
  <c r="J130" i="10"/>
  <c r="K130" i="10"/>
  <c r="G129" i="10"/>
  <c r="H129" i="10"/>
  <c r="I129" i="10"/>
  <c r="J129" i="10"/>
  <c r="K129" i="10"/>
  <c r="G128" i="10"/>
  <c r="H128" i="10"/>
  <c r="I128" i="10"/>
  <c r="J128" i="10"/>
  <c r="K128" i="10"/>
  <c r="F131" i="10"/>
  <c r="F130" i="10"/>
  <c r="F129" i="10"/>
  <c r="F128" i="10"/>
  <c r="E128" i="10"/>
  <c r="K135" i="10"/>
  <c r="K134" i="10"/>
  <c r="K133" i="10"/>
  <c r="K132" i="10"/>
  <c r="J132" i="10"/>
  <c r="I132" i="10"/>
  <c r="H132" i="10"/>
  <c r="G132" i="10"/>
  <c r="F132" i="10"/>
  <c r="E132" i="10"/>
  <c r="E138" i="10"/>
  <c r="E137" i="10" s="1"/>
  <c r="F138" i="10"/>
  <c r="G138" i="10"/>
  <c r="H138" i="10"/>
  <c r="I138" i="10"/>
  <c r="J138" i="10"/>
  <c r="F139" i="10"/>
  <c r="G139" i="10"/>
  <c r="H139" i="10"/>
  <c r="I139" i="10"/>
  <c r="J139" i="10"/>
  <c r="F140" i="10"/>
  <c r="G140" i="10"/>
  <c r="H140" i="10"/>
  <c r="I140" i="10"/>
  <c r="J140" i="10"/>
  <c r="K140" i="10"/>
  <c r="F141" i="10"/>
  <c r="G141" i="10"/>
  <c r="H141" i="10"/>
  <c r="I141" i="10"/>
  <c r="J141" i="10"/>
  <c r="E112" i="10"/>
  <c r="G13" i="10"/>
  <c r="F137" i="10" l="1"/>
  <c r="H137" i="10"/>
  <c r="K139" i="10"/>
  <c r="J137" i="10"/>
  <c r="I137" i="10"/>
  <c r="K138" i="10"/>
  <c r="G137" i="10"/>
  <c r="K141" i="10"/>
  <c r="K137" i="10" l="1"/>
  <c r="G63" i="10" l="1"/>
  <c r="H63" i="10"/>
  <c r="I63" i="10"/>
  <c r="J63" i="10"/>
  <c r="G64" i="10"/>
  <c r="H64" i="10"/>
  <c r="I64" i="10"/>
  <c r="J64" i="10"/>
  <c r="G65" i="10"/>
  <c r="H65" i="10"/>
  <c r="I65" i="10"/>
  <c r="J65" i="10"/>
  <c r="G66" i="10"/>
  <c r="H66" i="10"/>
  <c r="I66" i="10"/>
  <c r="J66" i="10"/>
  <c r="G67" i="10"/>
  <c r="G62" i="10" s="1"/>
  <c r="H67" i="10"/>
  <c r="H62" i="10" s="1"/>
  <c r="I67" i="10"/>
  <c r="I62" i="10" s="1"/>
  <c r="J67" i="10"/>
  <c r="J62" i="10" s="1"/>
  <c r="F67" i="10"/>
  <c r="F62" i="10" s="1"/>
  <c r="G57" i="10"/>
  <c r="G52" i="10" s="1"/>
  <c r="H57" i="10"/>
  <c r="H52" i="10" s="1"/>
  <c r="I57" i="10"/>
  <c r="I52" i="10" s="1"/>
  <c r="F57" i="10"/>
  <c r="F52" i="10" s="1"/>
  <c r="G43" i="10"/>
  <c r="H43" i="10"/>
  <c r="I43" i="10"/>
  <c r="J43" i="10"/>
  <c r="G44" i="10"/>
  <c r="H44" i="10"/>
  <c r="I44" i="10"/>
  <c r="J44" i="10"/>
  <c r="K44" i="10"/>
  <c r="G45" i="10"/>
  <c r="H45" i="10"/>
  <c r="I45" i="10"/>
  <c r="J45" i="10"/>
  <c r="K45" i="10"/>
  <c r="G46" i="10"/>
  <c r="H46" i="10"/>
  <c r="I46" i="10"/>
  <c r="J46" i="10"/>
  <c r="K46" i="10"/>
  <c r="G47" i="10"/>
  <c r="G42" i="10" s="1"/>
  <c r="H47" i="10"/>
  <c r="H42" i="10" s="1"/>
  <c r="I47" i="10"/>
  <c r="I42" i="10" s="1"/>
  <c r="J47" i="10"/>
  <c r="J42" i="10" s="1"/>
  <c r="F47" i="10"/>
  <c r="F42" i="10" s="1"/>
  <c r="K39" i="10"/>
  <c r="K40" i="10"/>
  <c r="K41" i="10"/>
  <c r="G33" i="10"/>
  <c r="H33" i="10"/>
  <c r="I33" i="10"/>
  <c r="J33" i="10"/>
  <c r="G34" i="10"/>
  <c r="H34" i="10"/>
  <c r="I34" i="10"/>
  <c r="J34" i="10"/>
  <c r="G35" i="10"/>
  <c r="H35" i="10"/>
  <c r="I35" i="10"/>
  <c r="J35" i="10"/>
  <c r="G36" i="10"/>
  <c r="H36" i="10"/>
  <c r="I36" i="10"/>
  <c r="J36" i="10"/>
  <c r="G37" i="10"/>
  <c r="G32" i="10" s="1"/>
  <c r="H37" i="10"/>
  <c r="H32" i="10" s="1"/>
  <c r="I37" i="10"/>
  <c r="I32" i="10" s="1"/>
  <c r="J37" i="10"/>
  <c r="J32" i="10" s="1"/>
  <c r="F37" i="10"/>
  <c r="F32" i="10" s="1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K26" i="10"/>
  <c r="G27" i="10"/>
  <c r="G22" i="10" s="1"/>
  <c r="H27" i="10"/>
  <c r="H22" i="10" s="1"/>
  <c r="I27" i="10"/>
  <c r="I22" i="10" s="1"/>
  <c r="J27" i="10"/>
  <c r="J22" i="10" s="1"/>
  <c r="F27" i="10"/>
  <c r="F22" i="10" s="1"/>
  <c r="H13" i="10"/>
  <c r="I13" i="10"/>
  <c r="J13" i="10"/>
  <c r="F13" i="10"/>
  <c r="G14" i="10"/>
  <c r="H14" i="10"/>
  <c r="I14" i="10"/>
  <c r="J14" i="10"/>
  <c r="F14" i="10"/>
  <c r="G15" i="10"/>
  <c r="H15" i="10"/>
  <c r="I15" i="10"/>
  <c r="J15" i="10"/>
  <c r="F15" i="10"/>
  <c r="G16" i="10"/>
  <c r="H16" i="10"/>
  <c r="I16" i="10"/>
  <c r="J16" i="10"/>
  <c r="F16" i="10"/>
  <c r="K19" i="10"/>
  <c r="K20" i="10"/>
  <c r="K15" i="10" s="1"/>
  <c r="K21" i="10"/>
  <c r="K16" i="10" s="1"/>
  <c r="G17" i="10"/>
  <c r="G12" i="10" s="1"/>
  <c r="H17" i="10"/>
  <c r="H12" i="10" s="1"/>
  <c r="I17" i="10"/>
  <c r="I12" i="10" s="1"/>
  <c r="J17" i="10"/>
  <c r="J12" i="10" s="1"/>
  <c r="F17" i="10"/>
  <c r="F12" i="10" s="1"/>
  <c r="K14" i="10" l="1"/>
  <c r="I22" i="12"/>
  <c r="J57" i="10" l="1"/>
  <c r="J52" i="10" s="1"/>
  <c r="F22" i="15"/>
  <c r="E22" i="15"/>
  <c r="D22" i="15"/>
  <c r="F15" i="15"/>
  <c r="E15" i="15"/>
  <c r="D15" i="15"/>
  <c r="F9" i="15"/>
  <c r="E9" i="15"/>
  <c r="D9" i="15"/>
  <c r="G23" i="14"/>
  <c r="F23" i="14"/>
  <c r="E23" i="14"/>
  <c r="D23" i="14"/>
  <c r="G16" i="14"/>
  <c r="F16" i="14"/>
  <c r="E16" i="14"/>
  <c r="D16" i="14"/>
  <c r="G10" i="14"/>
  <c r="F10" i="14"/>
  <c r="E10" i="14"/>
  <c r="D10" i="14"/>
  <c r="D17" i="12"/>
  <c r="D13" i="12"/>
  <c r="I21" i="12"/>
  <c r="I20" i="12"/>
  <c r="I19" i="12"/>
  <c r="H17" i="12"/>
  <c r="I18" i="12"/>
  <c r="G17" i="12"/>
  <c r="F17" i="12"/>
  <c r="C17" i="12"/>
  <c r="I16" i="12"/>
  <c r="I15" i="12"/>
  <c r="I14" i="12"/>
  <c r="H13" i="12"/>
  <c r="G13" i="12"/>
  <c r="F13" i="12"/>
  <c r="I12" i="12"/>
  <c r="I11" i="12"/>
  <c r="I10" i="12"/>
  <c r="I9" i="12"/>
  <c r="I8" i="12"/>
  <c r="I7" i="12"/>
  <c r="I6" i="12"/>
  <c r="I5" i="12"/>
  <c r="D6" i="14" l="1"/>
  <c r="E6" i="15"/>
  <c r="E5" i="15" s="1"/>
  <c r="D6" i="15"/>
  <c r="D5" i="15" s="1"/>
  <c r="F6" i="15"/>
  <c r="F5" i="15" s="1"/>
  <c r="I13" i="12"/>
  <c r="I17" i="12"/>
  <c r="I4" i="12"/>
  <c r="G6" i="14" l="1"/>
  <c r="F6" i="14"/>
  <c r="J93" i="10" l="1"/>
  <c r="K160" i="10" l="1"/>
  <c r="K159" i="10"/>
  <c r="K158" i="10"/>
  <c r="J157" i="10"/>
  <c r="I157" i="10"/>
  <c r="H157" i="10"/>
  <c r="G157" i="10"/>
  <c r="F157" i="10"/>
  <c r="E157" i="10"/>
  <c r="K156" i="10"/>
  <c r="K155" i="10"/>
  <c r="K154" i="10"/>
  <c r="K153" i="10"/>
  <c r="J152" i="10"/>
  <c r="I152" i="10"/>
  <c r="H152" i="10"/>
  <c r="G152" i="10"/>
  <c r="F152" i="10"/>
  <c r="E152" i="10"/>
  <c r="K150" i="10"/>
  <c r="K149" i="10"/>
  <c r="K148" i="10"/>
  <c r="J147" i="10"/>
  <c r="I147" i="10"/>
  <c r="H147" i="10"/>
  <c r="G147" i="10"/>
  <c r="F147" i="10"/>
  <c r="E147" i="10"/>
  <c r="K145" i="10"/>
  <c r="K144" i="10"/>
  <c r="K143" i="10"/>
  <c r="J142" i="10"/>
  <c r="I142" i="10"/>
  <c r="H142" i="10"/>
  <c r="G142" i="10"/>
  <c r="F142" i="10"/>
  <c r="E142" i="10"/>
  <c r="K124" i="10"/>
  <c r="K119" i="10" s="1"/>
  <c r="K123" i="10"/>
  <c r="J122" i="10"/>
  <c r="I122" i="10"/>
  <c r="H122" i="10"/>
  <c r="G122" i="10"/>
  <c r="F122" i="10"/>
  <c r="E122" i="10"/>
  <c r="K121" i="10"/>
  <c r="J121" i="10"/>
  <c r="I121" i="10"/>
  <c r="H121" i="10"/>
  <c r="G121" i="10"/>
  <c r="F121" i="10"/>
  <c r="K120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E118" i="10"/>
  <c r="E117" i="10" s="1"/>
  <c r="K116" i="10"/>
  <c r="K106" i="10" s="1"/>
  <c r="K115" i="10"/>
  <c r="K105" i="10" s="1"/>
  <c r="K114" i="10"/>
  <c r="K113" i="10"/>
  <c r="J112" i="10"/>
  <c r="I112" i="10"/>
  <c r="H112" i="10"/>
  <c r="G112" i="10"/>
  <c r="F112" i="10"/>
  <c r="K109" i="10"/>
  <c r="K104" i="10" s="1"/>
  <c r="K108" i="10"/>
  <c r="J107" i="10"/>
  <c r="I107" i="10"/>
  <c r="H107" i="10"/>
  <c r="G107" i="10"/>
  <c r="F107" i="10"/>
  <c r="E107" i="10"/>
  <c r="E102" i="10" s="1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H103" i="10"/>
  <c r="G103" i="10"/>
  <c r="F103" i="10"/>
  <c r="E103" i="10"/>
  <c r="K99" i="10"/>
  <c r="K98" i="10"/>
  <c r="J97" i="10"/>
  <c r="I97" i="10"/>
  <c r="H97" i="10"/>
  <c r="G97" i="10"/>
  <c r="F97" i="10"/>
  <c r="E97" i="10"/>
  <c r="K96" i="10"/>
  <c r="J96" i="10"/>
  <c r="I96" i="10"/>
  <c r="I92" i="10" s="1"/>
  <c r="H96" i="10"/>
  <c r="H92" i="10" s="1"/>
  <c r="G96" i="10"/>
  <c r="F96" i="10"/>
  <c r="K95" i="10"/>
  <c r="J95" i="10"/>
  <c r="I95" i="10"/>
  <c r="H95" i="10"/>
  <c r="G95" i="10"/>
  <c r="F95" i="10"/>
  <c r="J94" i="10"/>
  <c r="G94" i="10"/>
  <c r="F94" i="10"/>
  <c r="G93" i="10"/>
  <c r="F93" i="10"/>
  <c r="E93" i="10"/>
  <c r="E92" i="10" s="1"/>
  <c r="K89" i="10"/>
  <c r="K84" i="10" s="1"/>
  <c r="K88" i="10"/>
  <c r="J87" i="10"/>
  <c r="I87" i="10"/>
  <c r="H87" i="10"/>
  <c r="G87" i="10"/>
  <c r="F87" i="10"/>
  <c r="K86" i="10"/>
  <c r="J86" i="10"/>
  <c r="I86" i="10"/>
  <c r="H86" i="10"/>
  <c r="G86" i="10"/>
  <c r="F86" i="10"/>
  <c r="K85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K79" i="10"/>
  <c r="K78" i="10"/>
  <c r="J77" i="10"/>
  <c r="I77" i="10"/>
  <c r="H77" i="10"/>
  <c r="G77" i="10"/>
  <c r="F77" i="10"/>
  <c r="E77" i="10"/>
  <c r="E72" i="10" s="1"/>
  <c r="K76" i="10"/>
  <c r="J76" i="10"/>
  <c r="I76" i="10"/>
  <c r="H76" i="10"/>
  <c r="G76" i="10"/>
  <c r="F76" i="10"/>
  <c r="K75" i="10"/>
  <c r="J75" i="10"/>
  <c r="I75" i="10"/>
  <c r="H75" i="10"/>
  <c r="G75" i="10"/>
  <c r="F75" i="10"/>
  <c r="I74" i="10"/>
  <c r="F74" i="10"/>
  <c r="J73" i="10"/>
  <c r="I73" i="10"/>
  <c r="H73" i="10"/>
  <c r="G73" i="10"/>
  <c r="F73" i="10"/>
  <c r="E73" i="10"/>
  <c r="K68" i="10"/>
  <c r="K67" i="10" s="1"/>
  <c r="K62" i="10" s="1"/>
  <c r="E67" i="10"/>
  <c r="F66" i="10"/>
  <c r="K66" i="10" s="1"/>
  <c r="F65" i="10"/>
  <c r="K65" i="10" s="1"/>
  <c r="F64" i="10"/>
  <c r="K64" i="10" s="1"/>
  <c r="F63" i="10"/>
  <c r="K59" i="10"/>
  <c r="K58" i="10"/>
  <c r="E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G53" i="10"/>
  <c r="F53" i="10"/>
  <c r="E53" i="10"/>
  <c r="E52" i="10" s="1"/>
  <c r="K48" i="10"/>
  <c r="E47" i="10"/>
  <c r="E42" i="10" s="1"/>
  <c r="F46" i="10"/>
  <c r="F45" i="10"/>
  <c r="F44" i="10"/>
  <c r="F43" i="10"/>
  <c r="E43" i="10"/>
  <c r="K38" i="10"/>
  <c r="K37" i="10" s="1"/>
  <c r="K32" i="10" s="1"/>
  <c r="E37" i="10"/>
  <c r="F36" i="10"/>
  <c r="K36" i="10" s="1"/>
  <c r="F35" i="10"/>
  <c r="K35" i="10" s="1"/>
  <c r="F34" i="10"/>
  <c r="K34" i="10" s="1"/>
  <c r="F33" i="10"/>
  <c r="E33" i="10"/>
  <c r="E32" i="10" s="1"/>
  <c r="K29" i="10"/>
  <c r="K24" i="10" s="1"/>
  <c r="K28" i="10"/>
  <c r="E27" i="10"/>
  <c r="F26" i="10"/>
  <c r="K25" i="10"/>
  <c r="F25" i="10"/>
  <c r="F24" i="10"/>
  <c r="F23" i="10"/>
  <c r="E23" i="10"/>
  <c r="E22" i="10" s="1"/>
  <c r="K18" i="10"/>
  <c r="E17" i="10"/>
  <c r="E13" i="10"/>
  <c r="E12" i="10" s="1"/>
  <c r="I10" i="10" l="1"/>
  <c r="J92" i="10"/>
  <c r="H10" i="10"/>
  <c r="I8" i="10"/>
  <c r="F10" i="10"/>
  <c r="J11" i="10"/>
  <c r="I102" i="10"/>
  <c r="F72" i="10"/>
  <c r="G10" i="10"/>
  <c r="I11" i="10"/>
  <c r="H102" i="10"/>
  <c r="H72" i="10"/>
  <c r="G11" i="10"/>
  <c r="F11" i="10"/>
  <c r="H11" i="10"/>
  <c r="J10" i="10"/>
  <c r="G9" i="10"/>
  <c r="K74" i="10"/>
  <c r="H82" i="10"/>
  <c r="G72" i="10"/>
  <c r="F92" i="10"/>
  <c r="G102" i="10"/>
  <c r="K122" i="10"/>
  <c r="K57" i="10"/>
  <c r="K52" i="10" s="1"/>
  <c r="F82" i="10"/>
  <c r="J82" i="10"/>
  <c r="F102" i="10"/>
  <c r="K54" i="10"/>
  <c r="K13" i="10"/>
  <c r="K17" i="10"/>
  <c r="K12" i="10" s="1"/>
  <c r="K55" i="10"/>
  <c r="K56" i="10"/>
  <c r="H117" i="10"/>
  <c r="K27" i="10"/>
  <c r="K22" i="10" s="1"/>
  <c r="K23" i="10"/>
  <c r="K63" i="10"/>
  <c r="K33" i="10"/>
  <c r="K43" i="10"/>
  <c r="K47" i="10"/>
  <c r="K42" i="10" s="1"/>
  <c r="J8" i="10"/>
  <c r="F9" i="10"/>
  <c r="J9" i="10"/>
  <c r="J72" i="10"/>
  <c r="G82" i="10"/>
  <c r="I82" i="10"/>
  <c r="J102" i="10"/>
  <c r="K107" i="10"/>
  <c r="F117" i="10"/>
  <c r="J117" i="10"/>
  <c r="K157" i="10"/>
  <c r="K152" i="10"/>
  <c r="G92" i="10"/>
  <c r="K93" i="10"/>
  <c r="K103" i="10"/>
  <c r="K102" i="10" s="1"/>
  <c r="K97" i="10"/>
  <c r="K112" i="10"/>
  <c r="K147" i="10"/>
  <c r="I9" i="10"/>
  <c r="K77" i="10"/>
  <c r="H9" i="10"/>
  <c r="K53" i="10"/>
  <c r="K73" i="10"/>
  <c r="I72" i="10"/>
  <c r="K83" i="10"/>
  <c r="K82" i="10" s="1"/>
  <c r="K87" i="10"/>
  <c r="K94" i="10"/>
  <c r="K118" i="10"/>
  <c r="K117" i="10" s="1"/>
  <c r="G117" i="10"/>
  <c r="I117" i="10"/>
  <c r="K142" i="10"/>
  <c r="K11" i="10" l="1"/>
  <c r="I7" i="10"/>
  <c r="G7" i="10"/>
  <c r="F7" i="10"/>
  <c r="K10" i="10"/>
  <c r="K72" i="10"/>
  <c r="K9" i="10"/>
  <c r="H7" i="10"/>
  <c r="J7" i="10"/>
  <c r="K92" i="10"/>
  <c r="K7" i="10" l="1"/>
  <c r="E6" i="14" l="1"/>
</calcChain>
</file>

<file path=xl/sharedStrings.xml><?xml version="1.0" encoding="utf-8"?>
<sst xmlns="http://schemas.openxmlformats.org/spreadsheetml/2006/main" count="456" uniqueCount="196">
  <si>
    <t>Nr</t>
  </si>
  <si>
    <t>SHPENZIMET KAPITALE TOTALE</t>
  </si>
  <si>
    <t>Mjete të lira për bashkëinvestime</t>
  </si>
  <si>
    <t>Shëndetësia dhe Mirëqenia Sociale</t>
  </si>
  <si>
    <t>Komuna  - Hani i Elezit  659</t>
  </si>
  <si>
    <t>Kodi progr.</t>
  </si>
  <si>
    <t>Kodi  nënp.</t>
  </si>
  <si>
    <t>Përshkrimi</t>
  </si>
  <si>
    <t>Stafi</t>
  </si>
  <si>
    <t>Mallrat dhe shërbimet</t>
  </si>
  <si>
    <t>Shpenzimet komunale</t>
  </si>
  <si>
    <t>Subvencionet dhe transferet</t>
  </si>
  <si>
    <t>Shpenzimet kapitale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</si>
  <si>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</si>
  <si>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</si>
  <si>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</si>
  <si>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</si>
  <si>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</si>
  <si>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</si>
  <si>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</si>
  <si>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</si>
  <si>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</si>
  <si>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</si>
  <si>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</si>
  <si>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SHPENZIMET TOTALE KOMUNALE</t>
  </si>
  <si>
    <t xml:space="preserve">Grantet Qeveritare </t>
  </si>
  <si>
    <t>Të hyrat vetanake</t>
  </si>
  <si>
    <t>Financimi i jashtëm</t>
  </si>
  <si>
    <t>Financimi nga huamarrja</t>
  </si>
  <si>
    <t>Zyra e Kryetarit</t>
  </si>
  <si>
    <t xml:space="preserve">Zyra e Kuvendit Komunal </t>
  </si>
  <si>
    <t>Administrata dhe personeli</t>
  </si>
  <si>
    <t>Administrata</t>
  </si>
  <si>
    <t>Buxhet dhe Financa</t>
  </si>
  <si>
    <t xml:space="preserve">Buxhetimi </t>
  </si>
  <si>
    <t>Shërbimet publike, mbrojtja civile, emergjenca</t>
  </si>
  <si>
    <t>Parandalimi dhe inspektimi i zjarreve</t>
  </si>
  <si>
    <t>Zyra komunale për komunitete</t>
  </si>
  <si>
    <t>Zyra komunale për komunitete dhe kthim</t>
  </si>
  <si>
    <t>Bujqësia, Pylltaria dhe Zhvillimi Rural</t>
  </si>
  <si>
    <t xml:space="preserve">Pylltaria dhe inspeksioni </t>
  </si>
  <si>
    <t>Zhvillimi Ekonomik</t>
  </si>
  <si>
    <t>Planifikimi Urban dhe Mjedisi</t>
  </si>
  <si>
    <t xml:space="preserve">Planifikimi urban dhe inspeksioni </t>
  </si>
  <si>
    <t xml:space="preserve">Shëndetësia dhe mirëqenia sociale </t>
  </si>
  <si>
    <t xml:space="preserve">Administrata </t>
  </si>
  <si>
    <t>Shërbimet e shëndetësisë primare</t>
  </si>
  <si>
    <t>Shërbimet Sociale dhe Rezidenciale</t>
  </si>
  <si>
    <t>Shërbimet sociale</t>
  </si>
  <si>
    <t xml:space="preserve">Arsimi dhe shkenca </t>
  </si>
  <si>
    <t>Arsimi fillor</t>
  </si>
  <si>
    <t>0111</t>
  </si>
  <si>
    <t>0112</t>
  </si>
  <si>
    <t>Kodi funks.</t>
  </si>
  <si>
    <t>0422</t>
  </si>
  <si>
    <t>0760</t>
  </si>
  <si>
    <t>0980</t>
  </si>
  <si>
    <t>0912</t>
  </si>
  <si>
    <t>0922</t>
  </si>
  <si>
    <t>k</t>
  </si>
  <si>
    <t>0133</t>
  </si>
  <si>
    <t>0320</t>
  </si>
  <si>
    <t>0620</t>
  </si>
  <si>
    <t>0721</t>
  </si>
  <si>
    <t>0911</t>
  </si>
  <si>
    <t>Nën-program</t>
  </si>
  <si>
    <t xml:space="preserve"> Mallrat dhe shërbimet </t>
  </si>
  <si>
    <t>Zyra e Kuvendit Komunal</t>
  </si>
  <si>
    <t>Administrata dhe Personeli</t>
  </si>
  <si>
    <t>Buxheti dhe Financat</t>
  </si>
  <si>
    <t>Shërbimet Publike dhe Emergjenca</t>
  </si>
  <si>
    <t>Zyra Komunale për Komunitete</t>
  </si>
  <si>
    <t>Administrata e shëndetësisë</t>
  </si>
  <si>
    <t>Arsimi dhe Shkenca</t>
  </si>
  <si>
    <t>Administrata e arsimit</t>
  </si>
  <si>
    <t>Arsimi parashkollor dhe çerdhet</t>
  </si>
  <si>
    <t>Arsimi i mesëm</t>
  </si>
  <si>
    <t xml:space="preserve">                    TOTALI</t>
  </si>
  <si>
    <t>Asfaltimi i rrugës Gorancë-Krivenik</t>
  </si>
  <si>
    <t>Pagat dhe shtesat</t>
  </si>
  <si>
    <t>TË HYRAT KOMUNALE TOTALE</t>
  </si>
  <si>
    <t>TË HYRAT VETANAKE</t>
  </si>
  <si>
    <t>1.1.1</t>
  </si>
  <si>
    <t>Tatimi në pronë</t>
  </si>
  <si>
    <t>1.1.2</t>
  </si>
  <si>
    <t>Tatimi në tokë</t>
  </si>
  <si>
    <t>1.1.3</t>
  </si>
  <si>
    <t>Taksat komunale</t>
  </si>
  <si>
    <t>Licencat dhe lejet</t>
  </si>
  <si>
    <t>Certifikatat dhe dokumentet zyrtare</t>
  </si>
  <si>
    <t>Taksat e pajisjeve motorike</t>
  </si>
  <si>
    <t>Lejet për ndërtesa</t>
  </si>
  <si>
    <t>Taksat tjera komunale</t>
  </si>
  <si>
    <t>1.1.4</t>
  </si>
  <si>
    <t>Ngarkesat komunale</t>
  </si>
  <si>
    <t>Të hyrat nga qiraja</t>
  </si>
  <si>
    <t>Bashkë-pagesat për arsim</t>
  </si>
  <si>
    <t>Bashkë-pagesat për shëndetësi</t>
  </si>
  <si>
    <t>Ngarkesat rregullatore</t>
  </si>
  <si>
    <t>Ngarkesat tjera komunale</t>
  </si>
  <si>
    <t>1.1.5</t>
  </si>
  <si>
    <t>Të hyrat tjera</t>
  </si>
  <si>
    <t>TRANSFERET QEVERITARE</t>
  </si>
  <si>
    <t>1.2.1</t>
  </si>
  <si>
    <t>Granti i përgjithshëm</t>
  </si>
  <si>
    <t>1.2.2</t>
  </si>
  <si>
    <t>Granti për arsim</t>
  </si>
  <si>
    <t>1.2.3</t>
  </si>
  <si>
    <t>Granti për shëndetësi</t>
  </si>
  <si>
    <t>______________</t>
  </si>
  <si>
    <t>________________</t>
  </si>
  <si>
    <t>Kryetari i Komunës</t>
  </si>
  <si>
    <t>659-HANI I ELEZIT</t>
  </si>
  <si>
    <t>Drejtoreshë për Buxhet dhe Financa</t>
  </si>
  <si>
    <t>Lindita Ballazhi</t>
  </si>
  <si>
    <t>Mehmet Ballazhi</t>
  </si>
  <si>
    <t>Rregullimi i kanalizimeve në Han të Elezit në Rr. Isa Berisha dhe zonat rurale në fshatrat: Paldenicë, Seçishtë, Pustenik, Gorancë, Dermjak, Krivenik, Dimcë</t>
  </si>
  <si>
    <t>Ndërtimi i mureve mbrojtëse në Lagjen e Re dhe në fshatrat: Paldenicë, Dermjak, Pustenik,Seçishtë, Gorancë, Krivenik, Dimcë</t>
  </si>
  <si>
    <t>Ndërtimi i trotuareve për këmbësor në Han të Elezit në Rr. Adem Jashari, Udha e Shkronjave, Driton Loku, Paldenicë</t>
  </si>
  <si>
    <t>Ndërtimi i mbikalimeve në Rr. Martirët Bushi dhe Rr. Lepenci</t>
  </si>
  <si>
    <t>Ndërtimi i aneksit për këmbësor në urën e Seçishtës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</si>
  <si>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</si>
  <si>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</si>
  <si>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Fabrika e ujit nga ujësjellësi i Dimcës, Shtëpia e Kulturës - Imri Curri, Stadiumi i qytetit - Suad Brava - Shpronësim</t>
  </si>
  <si>
    <t>Vlerësimi 2025</t>
  </si>
  <si>
    <t>Drejtore për Buxhet dhe Financa</t>
  </si>
  <si>
    <t>Taksat Komunale</t>
  </si>
  <si>
    <t>Ngarkesat Komunale</t>
  </si>
  <si>
    <t>Të hyrat tjera (gjobat)</t>
  </si>
  <si>
    <t xml:space="preserve">              -   </t>
  </si>
  <si>
    <t>Granti për Arsim</t>
  </si>
  <si>
    <t>Granti për Shëndetësi</t>
  </si>
  <si>
    <t>Tabela 4.1: Plani i ndarjeve buxhetore të shpenzimeve totale të komunës për vitin 2024</t>
  </si>
  <si>
    <t>Turizmi</t>
  </si>
  <si>
    <t>Kultura, Rinia dhe Sportet</t>
  </si>
  <si>
    <t>Shërbimet Kulturore</t>
  </si>
  <si>
    <t>Arsimi fillor, i mesëm, i ulët</t>
  </si>
  <si>
    <t>Arsimi i mesëm i lartë</t>
  </si>
  <si>
    <t>Tab 4.2.Financimi i investimeve kapitale komunale 2024-2026</t>
  </si>
  <si>
    <t>Data: 30.09.2023</t>
  </si>
  <si>
    <t xml:space="preserve">Përshkrimi </t>
  </si>
  <si>
    <t xml:space="preserve">2024 Planifikimi Grant (10) </t>
  </si>
  <si>
    <t>Të hyrat vetanake (21)</t>
  </si>
  <si>
    <t>Totali</t>
  </si>
  <si>
    <t xml:space="preserve">2025 Vlerësimi Grant (10) </t>
  </si>
  <si>
    <t xml:space="preserve">2026 Vlerësim Grant (10) </t>
  </si>
  <si>
    <t>Shpenzime totale 2024-2026</t>
  </si>
  <si>
    <t xml:space="preserve">Hani i Elezit - 659 </t>
  </si>
  <si>
    <t>Vendosja e ashensorit në Objektin e Komunës</t>
  </si>
  <si>
    <t xml:space="preserve">Shërbimet publike dhe emergjenca </t>
  </si>
  <si>
    <t>Rregullimi i kanalit të hapur në fshatin Paldenicë</t>
  </si>
  <si>
    <t>Rregullimi i krojeve publike në  Han të Elezit dhe në fshatrat: Dromjak, Dimcë, Paldenicë, Pustenik dhe Rezhancë</t>
  </si>
  <si>
    <t>Ndriçimi publik në fshatrat: Pustenik, Dimcë, Gorancë, Krivenik, Seçishtë, Rezhancë, Paldenicë, Dermjak</t>
  </si>
  <si>
    <t>Riparimi i rrugëve dhe trotuareve në Han të Elezit dhe në fshatrat: Paldenicë, Seçishtë, Dimcë, Rezhancë, Krivenik</t>
  </si>
  <si>
    <t>Ndërtimi (ngritja e deponisë) për mbetje të ngurta (inerte)</t>
  </si>
  <si>
    <t>Rregullimi i rezervuarit të ujit në fshatin Seçishtë</t>
  </si>
  <si>
    <t>Shtimi i kapaciteteve të ujit në Lagjen e Re dhe në Han të Elezit</t>
  </si>
  <si>
    <t>Planifikimi i Zhvillimit Ekonomik</t>
  </si>
  <si>
    <t>Planifikimi Urban dhe Inspeksioni</t>
  </si>
  <si>
    <t>Rregullimi i varrezave të qytetit dhe fshatrat Gorancë, Pustenik dhe Rezhancë</t>
  </si>
  <si>
    <t>Rregullimi i prrockave dhe i kanalizimeve atmosferike në fshatrat: Paldenicë, Rezhancë dhe Seçishtë</t>
  </si>
  <si>
    <t>Asfaltimi i rrugës Ekzodi 99 - Hani i Elezit</t>
  </si>
  <si>
    <t>Asfaltimi i rrugës transit në fshatin Gorancë</t>
  </si>
  <si>
    <t xml:space="preserve">Ndërtimi i parkut në fshatin Paldenicë </t>
  </si>
  <si>
    <t>Rregullimi i hapësirave publike (me kubëza betoni dhe gjelbërim) ne rr. Dëshmorët e Kombit, Isa Berisha në Han të Elezit dhe rr. Gafurr Loku fsh. Paldenicë</t>
  </si>
  <si>
    <t>Vendosja e ekranit për prezantimin e rezultateve të ndotjes së ajrit në rr. Nuri Bushi</t>
  </si>
  <si>
    <t>Zgjerimi i rrugës "Adem Jashari" 11 Qershori</t>
  </si>
  <si>
    <t xml:space="preserve"> Ndërtimi dhe rregullimi i këndeve të lojërave në Han të Elezit dhe fshatrat Gorancë, Paldenicë, Seçishtë </t>
  </si>
  <si>
    <t>Asfaltimi i rrugës "Nehat Curri", lagja Curri - Dromjak</t>
  </si>
  <si>
    <t>Ndërtimi i rrugës Nënbreg në fshatin Seçishtë</t>
  </si>
  <si>
    <t xml:space="preserve">Ndërtimi dhe asfaltimi i rrugës Hani i Elezit - Dimcë </t>
  </si>
  <si>
    <t>Rregullimi i infrastrukturës së QKMF-së</t>
  </si>
  <si>
    <t xml:space="preserve"> Arsimi dhe Shkenca </t>
  </si>
  <si>
    <t xml:space="preserve"> Administrata  </t>
  </si>
  <si>
    <t xml:space="preserve"> Rregullimi i infrastrukturës shkollore në SHML - Dardania, SHFMU - Ilaz Thaçi, SHFMU - Kështjella e Diturisë dhe SHMFU - Veli Ballazhi </t>
  </si>
  <si>
    <t xml:space="preserve"> Ndërtimi i objektit të SHFMU në Lagjen e Re </t>
  </si>
  <si>
    <t xml:space="preserve"> Pajisja me gjenerator në Qendrën Kulturore "Imri Curri" </t>
  </si>
  <si>
    <t>Rregullimi i shtigjeve për ecje përreth projit Dimcë-Dermjak</t>
  </si>
  <si>
    <t>Rregullimi i hapësirave turistike në Han të Elezit dhe në fshatrat: Pustenik, Krivenik, Seçishtë, Paldenicë, Gorancë</t>
  </si>
  <si>
    <t xml:space="preserve"> Restaurimi i objekteve me trashëgimi kulturore te bunkerat në Parkun Isa Berisha dhe në shkollën fillore të fshatit Krivenik</t>
  </si>
  <si>
    <t>Tab. 4.3. PLANI AFATMESËM I TË HYRAVE TOTALE TË BUXHETIT KOMUNAL 2024-2026</t>
  </si>
  <si>
    <t>Buxheti 2023</t>
  </si>
  <si>
    <t>Planifikimi 2024</t>
  </si>
  <si>
    <t>Vlerësimi 2026</t>
  </si>
  <si>
    <t>Të hyra tjera</t>
  </si>
  <si>
    <t>Lejet per ndërtesa</t>
  </si>
  <si>
    <t>Plani i ndarjeve buxhetore të shpenzimeve totale për vitin 2024</t>
  </si>
  <si>
    <t>Zhvillimi Ekonomik dhe Turizmi</t>
  </si>
  <si>
    <t>Buxheti i Komunës Hani i Elezit për vitin 2024</t>
  </si>
  <si>
    <t>Total 2024</t>
  </si>
  <si>
    <t>PLANI AFATMESËM I TË HYRAVE TOTALE TË BUXHETIT KOMUNAL 2024-2026</t>
  </si>
  <si>
    <t>Plani 2024</t>
  </si>
  <si>
    <t xml:space="preserve"> </t>
  </si>
  <si>
    <t>Total 2025</t>
  </si>
  <si>
    <t>Total 2026</t>
  </si>
  <si>
    <t xml:space="preserve"> 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</si>
</sst>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548DD4"/>
      <name val="Times New Roman"/>
      <family val="1"/>
    </font>
    <font>
      <sz val="12"/>
      <color theme="1"/>
      <name val="Times New Roman"/>
      <family val="1"/>
    </font>
    <font>
      <b/>
      <sz val="12"/>
      <color rgb="FF548DD4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365F91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6FCA4"/>
        <bgColor indexed="64"/>
      </patternFill>
    </fill>
    <fill>
      <patternFill patternType="solid">
        <fgColor rgb="FFE6EFB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0F8D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</cellStyleXfs>
  <cellXfs count="2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0" applyNumberFormat="1" applyFont="1"/>
    <xf numFmtId="0" fontId="10" fillId="0" borderId="0" xfId="7" applyFont="1"/>
    <xf numFmtId="0" fontId="9" fillId="0" borderId="0" xfId="7" applyFont="1"/>
    <xf numFmtId="0" fontId="11" fillId="6" borderId="1" xfId="7" applyFont="1" applyFill="1" applyBorder="1" applyAlignment="1">
      <alignment horizontal="center" vertical="center" wrapText="1"/>
    </xf>
    <xf numFmtId="0" fontId="12" fillId="7" borderId="1" xfId="7" applyFont="1" applyFill="1" applyBorder="1" applyAlignment="1" applyProtection="1">
      <alignment horizontal="center" vertical="center"/>
      <protection locked="0"/>
    </xf>
    <xf numFmtId="0" fontId="12" fillId="6" borderId="1" xfId="7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/>
    </xf>
    <xf numFmtId="164" fontId="13" fillId="0" borderId="1" xfId="6" applyNumberFormat="1" applyFont="1" applyBorder="1" applyAlignment="1">
      <alignment horizontal="center"/>
    </xf>
    <xf numFmtId="0" fontId="14" fillId="6" borderId="1" xfId="7" applyFont="1" applyFill="1" applyBorder="1"/>
    <xf numFmtId="164" fontId="14" fillId="6" borderId="1" xfId="7" applyNumberFormat="1" applyFont="1" applyFill="1" applyBorder="1"/>
    <xf numFmtId="164" fontId="14" fillId="6" borderId="1" xfId="1" applyNumberFormat="1" applyFont="1" applyFill="1" applyBorder="1"/>
    <xf numFmtId="43" fontId="0" fillId="0" borderId="0" xfId="1" applyFont="1"/>
    <xf numFmtId="0" fontId="10" fillId="0" borderId="1" xfId="7" applyFont="1" applyBorder="1"/>
    <xf numFmtId="0" fontId="10" fillId="0" borderId="1" xfId="7" applyFont="1" applyBorder="1" applyAlignment="1">
      <alignment horizontal="center"/>
    </xf>
    <xf numFmtId="0" fontId="15" fillId="0" borderId="1" xfId="7" applyFont="1" applyBorder="1" applyAlignment="1" applyProtection="1">
      <alignment horizontal="left" indent="1"/>
      <protection locked="0"/>
    </xf>
    <xf numFmtId="164" fontId="10" fillId="0" borderId="1" xfId="6" applyNumberFormat="1" applyFont="1" applyBorder="1"/>
    <xf numFmtId="164" fontId="0" fillId="0" borderId="0" xfId="0" applyNumberFormat="1"/>
    <xf numFmtId="0" fontId="16" fillId="8" borderId="1" xfId="7" applyFont="1" applyFill="1" applyBorder="1" applyAlignment="1">
      <alignment vertical="center" wrapText="1"/>
    </xf>
    <xf numFmtId="0" fontId="12" fillId="8" borderId="1" xfId="7" applyFont="1" applyFill="1" applyBorder="1" applyAlignment="1">
      <alignment horizontal="center"/>
    </xf>
    <xf numFmtId="164" fontId="12" fillId="8" borderId="1" xfId="6" applyNumberFormat="1" applyFont="1" applyFill="1" applyBorder="1"/>
    <xf numFmtId="164" fontId="12" fillId="9" borderId="1" xfId="6" applyNumberFormat="1" applyFont="1" applyFill="1" applyBorder="1"/>
    <xf numFmtId="0" fontId="12" fillId="10" borderId="1" xfId="7" applyFont="1" applyFill="1" applyBorder="1"/>
    <xf numFmtId="0" fontId="12" fillId="10" borderId="1" xfId="7" applyFont="1" applyFill="1" applyBorder="1" applyAlignment="1">
      <alignment horizontal="center"/>
    </xf>
    <xf numFmtId="0" fontId="12" fillId="10" borderId="1" xfId="7" applyFont="1" applyFill="1" applyBorder="1" applyAlignment="1" applyProtection="1">
      <alignment horizontal="left"/>
      <protection locked="0"/>
    </xf>
    <xf numFmtId="164" fontId="12" fillId="10" borderId="1" xfId="6" applyNumberFormat="1" applyFont="1" applyFill="1" applyBorder="1"/>
    <xf numFmtId="164" fontId="10" fillId="9" borderId="1" xfId="6" applyNumberFormat="1" applyFont="1" applyFill="1" applyBorder="1"/>
    <xf numFmtId="0" fontId="10" fillId="0" borderId="1" xfId="7" applyFont="1" applyBorder="1" applyAlignment="1">
      <alignment horizontal="left" vertical="center"/>
    </xf>
    <xf numFmtId="0" fontId="12" fillId="8" borderId="1" xfId="7" applyFont="1" applyFill="1" applyBorder="1"/>
    <xf numFmtId="164" fontId="10" fillId="5" borderId="1" xfId="6" applyNumberFormat="1" applyFont="1" applyFill="1" applyBorder="1"/>
    <xf numFmtId="0" fontId="16" fillId="8" borderId="1" xfId="7" applyFont="1" applyFill="1" applyBorder="1"/>
    <xf numFmtId="164" fontId="17" fillId="0" borderId="1" xfId="6" applyNumberFormat="1" applyFont="1" applyBorder="1"/>
    <xf numFmtId="0" fontId="16" fillId="10" borderId="1" xfId="7" applyFont="1" applyFill="1" applyBorder="1" applyAlignment="1">
      <alignment horizontal="center" vertical="center" wrapText="1"/>
    </xf>
    <xf numFmtId="0" fontId="16" fillId="10" borderId="1" xfId="7" applyFont="1" applyFill="1" applyBorder="1"/>
    <xf numFmtId="164" fontId="12" fillId="8" borderId="1" xfId="1" applyNumberFormat="1" applyFont="1" applyFill="1" applyBorder="1" applyAlignment="1">
      <alignment horizontal="center"/>
    </xf>
    <xf numFmtId="164" fontId="10" fillId="0" borderId="1" xfId="1" applyNumberFormat="1" applyFont="1" applyBorder="1"/>
    <xf numFmtId="43" fontId="10" fillId="0" borderId="1" xfId="1" applyFont="1" applyBorder="1" applyAlignment="1">
      <alignment horizontal="center"/>
    </xf>
    <xf numFmtId="0" fontId="16" fillId="8" borderId="1" xfId="7" applyFont="1" applyFill="1" applyBorder="1" applyAlignment="1">
      <alignment horizontal="right"/>
    </xf>
    <xf numFmtId="43" fontId="0" fillId="0" borderId="0" xfId="0" applyNumberFormat="1"/>
    <xf numFmtId="43" fontId="7" fillId="0" borderId="0" xfId="1" applyFont="1"/>
    <xf numFmtId="0" fontId="19" fillId="0" borderId="0" xfId="0" applyFont="1"/>
    <xf numFmtId="0" fontId="20" fillId="0" borderId="0" xfId="0" applyFont="1"/>
    <xf numFmtId="43" fontId="21" fillId="0" borderId="0" xfId="1" applyFont="1" applyBorder="1" applyAlignment="1"/>
    <xf numFmtId="43" fontId="21" fillId="0" borderId="0" xfId="0" applyNumberFormat="1" applyFont="1"/>
    <xf numFmtId="0" fontId="22" fillId="0" borderId="0" xfId="0" applyFont="1"/>
    <xf numFmtId="164" fontId="3" fillId="0" borderId="0" xfId="0" applyNumberFormat="1" applyFont="1"/>
    <xf numFmtId="0" fontId="14" fillId="0" borderId="0" xfId="7" applyFont="1" applyProtection="1">
      <protection locked="0"/>
    </xf>
    <xf numFmtId="0" fontId="23" fillId="0" borderId="0" xfId="0" applyFont="1"/>
    <xf numFmtId="164" fontId="0" fillId="0" borderId="0" xfId="1" applyNumberFormat="1" applyFont="1"/>
    <xf numFmtId="16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 vertical="center"/>
    </xf>
    <xf numFmtId="0" fontId="12" fillId="10" borderId="1" xfId="7" quotePrefix="1" applyFont="1" applyFill="1" applyBorder="1" applyAlignment="1">
      <alignment horizontal="center"/>
    </xf>
    <xf numFmtId="0" fontId="16" fillId="10" borderId="1" xfId="7" quotePrefix="1" applyFont="1" applyFill="1" applyBorder="1" applyAlignment="1">
      <alignment horizontal="center" vertical="center" wrapText="1"/>
    </xf>
    <xf numFmtId="0" fontId="12" fillId="6" borderId="1" xfId="7" applyFont="1" applyFill="1" applyBorder="1" applyAlignment="1" applyProtection="1">
      <alignment horizontal="left"/>
      <protection locked="0"/>
    </xf>
    <xf numFmtId="164" fontId="3" fillId="0" borderId="0" xfId="1" applyNumberFormat="1" applyFont="1"/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164" fontId="3" fillId="0" borderId="1" xfId="1" applyNumberFormat="1" applyFont="1" applyBorder="1" applyAlignment="1">
      <alignment horizontal="right"/>
    </xf>
    <xf numFmtId="0" fontId="3" fillId="5" borderId="1" xfId="0" applyFont="1" applyFill="1" applyBorder="1" applyAlignment="1">
      <alignment vertical="top" wrapText="1"/>
    </xf>
    <xf numFmtId="164" fontId="3" fillId="5" borderId="1" xfId="1" applyNumberFormat="1" applyFont="1" applyFill="1" applyBorder="1" applyAlignment="1">
      <alignment horizontal="right"/>
    </xf>
    <xf numFmtId="164" fontId="3" fillId="5" borderId="1" xfId="1" applyNumberFormat="1" applyFont="1" applyFill="1" applyBorder="1"/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top"/>
    </xf>
    <xf numFmtId="0" fontId="25" fillId="0" borderId="0" xfId="0" applyFont="1"/>
    <xf numFmtId="0" fontId="5" fillId="11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vertical="top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right"/>
    </xf>
    <xf numFmtId="164" fontId="3" fillId="5" borderId="4" xfId="1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5" fillId="11" borderId="3" xfId="0" applyNumberFormat="1" applyFont="1" applyFill="1" applyBorder="1" applyAlignment="1">
      <alignment horizontal="right" vertical="top"/>
    </xf>
    <xf numFmtId="164" fontId="3" fillId="5" borderId="4" xfId="1" applyNumberFormat="1" applyFont="1" applyFill="1" applyBorder="1"/>
    <xf numFmtId="3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6" fillId="12" borderId="5" xfId="0" applyFont="1" applyFill="1" applyBorder="1" applyAlignment="1">
      <alignment wrapText="1"/>
    </xf>
    <xf numFmtId="0" fontId="26" fillId="12" borderId="6" xfId="0" applyFont="1" applyFill="1" applyBorder="1" applyAlignment="1">
      <alignment wrapText="1"/>
    </xf>
    <xf numFmtId="0" fontId="26" fillId="12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6" fillId="13" borderId="8" xfId="0" applyFont="1" applyFill="1" applyBorder="1" applyAlignment="1">
      <alignment wrapText="1"/>
    </xf>
    <xf numFmtId="0" fontId="26" fillId="15" borderId="8" xfId="0" applyFont="1" applyFill="1" applyBorder="1" applyAlignment="1">
      <alignment wrapText="1"/>
    </xf>
    <xf numFmtId="0" fontId="26" fillId="16" borderId="8" xfId="0" applyFont="1" applyFill="1" applyBorder="1" applyAlignment="1">
      <alignment wrapText="1"/>
    </xf>
    <xf numFmtId="0" fontId="26" fillId="17" borderId="8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26" fillId="18" borderId="8" xfId="0" applyFont="1" applyFill="1" applyBorder="1" applyAlignment="1">
      <alignment wrapText="1"/>
    </xf>
    <xf numFmtId="0" fontId="26" fillId="19" borderId="8" xfId="0" applyFont="1" applyFill="1" applyBorder="1" applyAlignment="1">
      <alignment wrapText="1"/>
    </xf>
    <xf numFmtId="0" fontId="26" fillId="20" borderId="8" xfId="0" applyFont="1" applyFill="1" applyBorder="1" applyAlignment="1">
      <alignment wrapText="1"/>
    </xf>
    <xf numFmtId="0" fontId="26" fillId="13" borderId="7" xfId="0" applyFont="1" applyFill="1" applyBorder="1" applyAlignment="1">
      <alignment horizontal="left" wrapText="1"/>
    </xf>
    <xf numFmtId="0" fontId="26" fillId="15" borderId="7" xfId="0" applyFont="1" applyFill="1" applyBorder="1" applyAlignment="1">
      <alignment horizontal="left" wrapText="1"/>
    </xf>
    <xf numFmtId="0" fontId="26" fillId="16" borderId="7" xfId="0" applyFont="1" applyFill="1" applyBorder="1" applyAlignment="1">
      <alignment horizontal="left" wrapText="1"/>
    </xf>
    <xf numFmtId="0" fontId="26" fillId="17" borderId="7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left" wrapText="1"/>
    </xf>
    <xf numFmtId="0" fontId="26" fillId="18" borderId="7" xfId="0" applyFont="1" applyFill="1" applyBorder="1" applyAlignment="1">
      <alignment horizontal="left" wrapText="1"/>
    </xf>
    <xf numFmtId="0" fontId="26" fillId="19" borderId="7" xfId="0" applyFont="1" applyFill="1" applyBorder="1" applyAlignment="1">
      <alignment horizontal="left" wrapText="1"/>
    </xf>
    <xf numFmtId="0" fontId="26" fillId="20" borderId="7" xfId="0" applyFont="1" applyFill="1" applyBorder="1" applyAlignment="1">
      <alignment horizontal="left" wrapText="1"/>
    </xf>
    <xf numFmtId="0" fontId="23" fillId="13" borderId="7" xfId="0" applyFont="1" applyFill="1" applyBorder="1" applyAlignment="1">
      <alignment horizontal="left" wrapText="1"/>
    </xf>
    <xf numFmtId="0" fontId="23" fillId="13" borderId="8" xfId="0" applyFont="1" applyFill="1" applyBorder="1" applyAlignment="1">
      <alignment wrapText="1"/>
    </xf>
    <xf numFmtId="0" fontId="23" fillId="14" borderId="7" xfId="0" applyFont="1" applyFill="1" applyBorder="1" applyAlignment="1">
      <alignment horizontal="left" wrapText="1"/>
    </xf>
    <xf numFmtId="0" fontId="23" fillId="14" borderId="8" xfId="0" applyFont="1" applyFill="1" applyBorder="1" applyAlignment="1">
      <alignment wrapText="1"/>
    </xf>
    <xf numFmtId="0" fontId="23" fillId="15" borderId="7" xfId="0" applyFont="1" applyFill="1" applyBorder="1" applyAlignment="1">
      <alignment horizontal="left" wrapText="1"/>
    </xf>
    <xf numFmtId="0" fontId="23" fillId="15" borderId="8" xfId="0" applyFont="1" applyFill="1" applyBorder="1" applyAlignment="1">
      <alignment wrapText="1"/>
    </xf>
    <xf numFmtId="164" fontId="26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164" fontId="5" fillId="13" borderId="8" xfId="1" applyNumberFormat="1" applyFont="1" applyFill="1" applyBorder="1" applyAlignment="1">
      <alignment horizontal="right"/>
    </xf>
    <xf numFmtId="164" fontId="5" fillId="14" borderId="8" xfId="1" applyNumberFormat="1" applyFont="1" applyFill="1" applyBorder="1" applyAlignment="1">
      <alignment horizontal="right"/>
    </xf>
    <xf numFmtId="164" fontId="3" fillId="15" borderId="8" xfId="1" applyNumberFormat="1" applyFont="1" applyFill="1" applyBorder="1" applyAlignment="1">
      <alignment horizontal="right"/>
    </xf>
    <xf numFmtId="164" fontId="3" fillId="16" borderId="8" xfId="1" applyNumberFormat="1" applyFont="1" applyFill="1" applyBorder="1" applyAlignment="1">
      <alignment horizontal="right"/>
    </xf>
    <xf numFmtId="164" fontId="3" fillId="17" borderId="8" xfId="1" applyNumberFormat="1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right"/>
    </xf>
    <xf numFmtId="164" fontId="3" fillId="18" borderId="8" xfId="1" applyNumberFormat="1" applyFont="1" applyFill="1" applyBorder="1" applyAlignment="1">
      <alignment horizontal="right"/>
    </xf>
    <xf numFmtId="164" fontId="5" fillId="15" borderId="8" xfId="1" applyNumberFormat="1" applyFont="1" applyFill="1" applyBorder="1" applyAlignment="1">
      <alignment horizontal="right"/>
    </xf>
    <xf numFmtId="164" fontId="3" fillId="19" borderId="8" xfId="1" applyNumberFormat="1" applyFont="1" applyFill="1" applyBorder="1" applyAlignment="1">
      <alignment horizontal="right"/>
    </xf>
    <xf numFmtId="164" fontId="3" fillId="13" borderId="8" xfId="1" applyNumberFormat="1" applyFont="1" applyFill="1" applyBorder="1" applyAlignment="1">
      <alignment horizontal="right"/>
    </xf>
    <xf numFmtId="164" fontId="3" fillId="20" borderId="8" xfId="1" applyNumberFormat="1" applyFont="1" applyFill="1" applyBorder="1" applyAlignment="1">
      <alignment horizontal="right"/>
    </xf>
    <xf numFmtId="164" fontId="17" fillId="0" borderId="1" xfId="1" applyNumberFormat="1" applyFont="1" applyBorder="1"/>
    <xf numFmtId="0" fontId="28" fillId="0" borderId="0" xfId="0" applyFont="1"/>
    <xf numFmtId="164" fontId="7" fillId="0" borderId="0" xfId="1" applyNumberFormat="1" applyFont="1"/>
    <xf numFmtId="164" fontId="10" fillId="0" borderId="0" xfId="1" applyNumberFormat="1" applyFont="1" applyBorder="1"/>
    <xf numFmtId="164" fontId="12" fillId="6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/>
    </xf>
    <xf numFmtId="164" fontId="12" fillId="8" borderId="1" xfId="1" applyNumberFormat="1" applyFont="1" applyFill="1" applyBorder="1"/>
    <xf numFmtId="164" fontId="12" fillId="10" borderId="1" xfId="1" applyNumberFormat="1" applyFont="1" applyFill="1" applyBorder="1"/>
    <xf numFmtId="164" fontId="18" fillId="0" borderId="1" xfId="1" applyNumberFormat="1" applyFont="1" applyBorder="1"/>
    <xf numFmtId="164" fontId="21" fillId="0" borderId="0" xfId="1" applyNumberFormat="1" applyFont="1" applyBorder="1" applyAlignment="1"/>
    <xf numFmtId="164" fontId="23" fillId="0" borderId="0" xfId="1" applyNumberFormat="1" applyFont="1"/>
    <xf numFmtId="0" fontId="27" fillId="0" borderId="0" xfId="0" applyFont="1" applyAlignment="1">
      <alignment horizontal="left"/>
    </xf>
    <xf numFmtId="164" fontId="5" fillId="0" borderId="0" xfId="1" applyNumberFormat="1" applyFont="1"/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/>
    </xf>
    <xf numFmtId="0" fontId="32" fillId="21" borderId="7" xfId="0" applyFont="1" applyFill="1" applyBorder="1" applyAlignment="1">
      <alignment horizontal="center" vertical="center"/>
    </xf>
    <xf numFmtId="0" fontId="32" fillId="21" borderId="8" xfId="0" applyFont="1" applyFill="1" applyBorder="1" applyAlignment="1">
      <alignment vertical="center"/>
    </xf>
    <xf numFmtId="0" fontId="32" fillId="21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23" borderId="1" xfId="0" applyFill="1" applyBorder="1" applyAlignment="1">
      <alignment vertical="center"/>
    </xf>
    <xf numFmtId="0" fontId="4" fillId="23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vertical="center"/>
    </xf>
    <xf numFmtId="3" fontId="4" fillId="24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vertical="center"/>
    </xf>
    <xf numFmtId="3" fontId="2" fillId="25" borderId="1" xfId="0" applyNumberFormat="1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3" fontId="2" fillId="16" borderId="1" xfId="0" applyNumberFormat="1" applyFont="1" applyFill="1" applyBorder="1" applyAlignment="1">
      <alignment horizontal="right" vertical="center"/>
    </xf>
    <xf numFmtId="0" fontId="2" fillId="26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vertical="center"/>
    </xf>
    <xf numFmtId="3" fontId="2" fillId="26" borderId="1" xfId="0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vertical="center"/>
    </xf>
    <xf numFmtId="0" fontId="2" fillId="27" borderId="1" xfId="0" applyFont="1" applyFill="1" applyBorder="1" applyAlignment="1">
      <alignment horizontal="right" vertical="center"/>
    </xf>
    <xf numFmtId="0" fontId="2" fillId="28" borderId="1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vertical="center"/>
    </xf>
    <xf numFmtId="3" fontId="2" fillId="28" borderId="1" xfId="0" applyNumberFormat="1" applyFont="1" applyFill="1" applyBorder="1" applyAlignment="1">
      <alignment horizontal="right" vertical="center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vertical="center"/>
    </xf>
    <xf numFmtId="3" fontId="2" fillId="29" borderId="1" xfId="0" applyNumberFormat="1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vertical="center"/>
    </xf>
    <xf numFmtId="3" fontId="2" fillId="20" borderId="1" xfId="0" applyNumberFormat="1" applyFont="1" applyFill="1" applyBorder="1" applyAlignment="1">
      <alignment horizontal="right" vertical="center"/>
    </xf>
    <xf numFmtId="3" fontId="2" fillId="30" borderId="1" xfId="0" applyNumberFormat="1" applyFont="1" applyFill="1" applyBorder="1" applyAlignment="1">
      <alignment horizontal="right" vertical="center"/>
    </xf>
    <xf numFmtId="0" fontId="27" fillId="0" borderId="0" xfId="0" applyFont="1"/>
    <xf numFmtId="0" fontId="34" fillId="32" borderId="1" xfId="0" applyFont="1" applyFill="1" applyBorder="1" applyAlignment="1">
      <alignment horizontal="center" vertical="center"/>
    </xf>
    <xf numFmtId="0" fontId="34" fillId="32" borderId="1" xfId="0" applyFont="1" applyFill="1" applyBorder="1" applyAlignment="1">
      <alignment vertical="center"/>
    </xf>
    <xf numFmtId="4" fontId="34" fillId="32" borderId="1" xfId="0" applyNumberFormat="1" applyFont="1" applyFill="1" applyBorder="1" applyAlignment="1">
      <alignment vertical="center"/>
    </xf>
    <xf numFmtId="0" fontId="35" fillId="33" borderId="1" xfId="0" applyFont="1" applyFill="1" applyBorder="1" applyAlignment="1">
      <alignment horizontal="center" vertical="center"/>
    </xf>
    <xf numFmtId="0" fontId="34" fillId="33" borderId="1" xfId="0" applyFont="1" applyFill="1" applyBorder="1" applyAlignment="1">
      <alignment vertical="center"/>
    </xf>
    <xf numFmtId="4" fontId="34" fillId="33" borderId="1" xfId="0" applyNumberFormat="1" applyFont="1" applyFill="1" applyBorder="1" applyAlignment="1">
      <alignment vertical="center"/>
    </xf>
    <xf numFmtId="0" fontId="34" fillId="34" borderId="1" xfId="0" applyFont="1" applyFill="1" applyBorder="1" applyAlignment="1">
      <alignment horizontal="center" vertical="center"/>
    </xf>
    <xf numFmtId="0" fontId="34" fillId="34" borderId="1" xfId="0" applyFont="1" applyFill="1" applyBorder="1" applyAlignment="1">
      <alignment vertical="center"/>
    </xf>
    <xf numFmtId="4" fontId="34" fillId="34" borderId="1" xfId="0" applyNumberFormat="1" applyFont="1" applyFill="1" applyBorder="1" applyAlignment="1">
      <alignment vertical="center"/>
    </xf>
    <xf numFmtId="0" fontId="35" fillId="35" borderId="1" xfId="0" applyFont="1" applyFill="1" applyBorder="1" applyAlignment="1">
      <alignment horizontal="center" vertical="center"/>
    </xf>
    <xf numFmtId="0" fontId="34" fillId="35" borderId="1" xfId="0" applyFont="1" applyFill="1" applyBorder="1" applyAlignment="1">
      <alignment vertical="center"/>
    </xf>
    <xf numFmtId="4" fontId="34" fillId="35" borderId="1" xfId="0" applyNumberFormat="1" applyFont="1" applyFill="1" applyBorder="1" applyAlignment="1">
      <alignment vertical="center"/>
    </xf>
    <xf numFmtId="0" fontId="34" fillId="35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4" fontId="35" fillId="2" borderId="1" xfId="0" applyNumberFormat="1" applyFont="1" applyFill="1" applyBorder="1" applyAlignment="1">
      <alignment vertical="center"/>
    </xf>
    <xf numFmtId="4" fontId="34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34" fillId="4" borderId="1" xfId="0" applyFont="1" applyFill="1" applyBorder="1" applyAlignment="1">
      <alignment horizontal="center" vertical="center"/>
    </xf>
    <xf numFmtId="0" fontId="34" fillId="36" borderId="1" xfId="0" applyFont="1" applyFill="1" applyBorder="1" applyAlignment="1">
      <alignment vertical="center"/>
    </xf>
    <xf numFmtId="4" fontId="34" fillId="36" borderId="1" xfId="0" applyNumberFormat="1" applyFont="1" applyFill="1" applyBorder="1" applyAlignment="1">
      <alignment vertical="center"/>
    </xf>
    <xf numFmtId="0" fontId="34" fillId="37" borderId="1" xfId="0" applyFont="1" applyFill="1" applyBorder="1" applyAlignment="1">
      <alignment horizontal="center" vertical="center"/>
    </xf>
    <xf numFmtId="0" fontId="34" fillId="37" borderId="1" xfId="0" applyFont="1" applyFill="1" applyBorder="1" applyAlignment="1">
      <alignment vertical="center"/>
    </xf>
    <xf numFmtId="4" fontId="34" fillId="37" borderId="1" xfId="0" applyNumberFormat="1" applyFont="1" applyFill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3" fontId="35" fillId="2" borderId="1" xfId="0" applyNumberFormat="1" applyFont="1" applyFill="1" applyBorder="1" applyAlignment="1">
      <alignment vertical="center"/>
    </xf>
    <xf numFmtId="43" fontId="34" fillId="2" borderId="1" xfId="1" applyFont="1" applyFill="1" applyBorder="1" applyAlignment="1">
      <alignment vertical="center"/>
    </xf>
    <xf numFmtId="43" fontId="35" fillId="2" borderId="1" xfId="1" applyFont="1" applyFill="1" applyBorder="1" applyAlignment="1">
      <alignment vertical="center"/>
    </xf>
    <xf numFmtId="0" fontId="34" fillId="38" borderId="1" xfId="0" applyFont="1" applyFill="1" applyBorder="1" applyAlignment="1">
      <alignment horizontal="center" vertical="center"/>
    </xf>
    <xf numFmtId="0" fontId="34" fillId="38" borderId="1" xfId="0" applyFont="1" applyFill="1" applyBorder="1" applyAlignment="1">
      <alignment vertical="center" wrapText="1"/>
    </xf>
    <xf numFmtId="4" fontId="34" fillId="38" borderId="1" xfId="0" applyNumberFormat="1" applyFont="1" applyFill="1" applyBorder="1" applyAlignment="1">
      <alignment vertical="center"/>
    </xf>
    <xf numFmtId="0" fontId="34" fillId="35" borderId="1" xfId="0" applyFont="1" applyFill="1" applyBorder="1" applyAlignment="1">
      <alignment vertical="center" wrapText="1"/>
    </xf>
    <xf numFmtId="0" fontId="34" fillId="39" borderId="1" xfId="0" applyFont="1" applyFill="1" applyBorder="1" applyAlignment="1">
      <alignment horizontal="center" vertical="center"/>
    </xf>
    <xf numFmtId="0" fontId="34" fillId="39" borderId="1" xfId="0" applyFont="1" applyFill="1" applyBorder="1" applyAlignment="1">
      <alignment vertical="center"/>
    </xf>
    <xf numFmtId="4" fontId="34" fillId="39" borderId="1" xfId="0" applyNumberFormat="1" applyFont="1" applyFill="1" applyBorder="1" applyAlignment="1">
      <alignment vertical="center"/>
    </xf>
    <xf numFmtId="0" fontId="34" fillId="29" borderId="1" xfId="0" applyFont="1" applyFill="1" applyBorder="1" applyAlignment="1">
      <alignment horizontal="center" vertical="center"/>
    </xf>
    <xf numFmtId="0" fontId="34" fillId="29" borderId="1" xfId="0" applyFont="1" applyFill="1" applyBorder="1" applyAlignment="1">
      <alignment vertical="center"/>
    </xf>
    <xf numFmtId="4" fontId="34" fillId="29" borderId="1" xfId="0" applyNumberFormat="1" applyFont="1" applyFill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2" borderId="1" xfId="0" applyFont="1" applyFill="1" applyBorder="1" applyAlignment="1">
      <alignment vertical="center" wrapText="1"/>
    </xf>
    <xf numFmtId="4" fontId="35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34" fillId="40" borderId="1" xfId="0" applyFont="1" applyFill="1" applyBorder="1" applyAlignment="1">
      <alignment horizontal="center" vertical="center"/>
    </xf>
    <xf numFmtId="0" fontId="34" fillId="40" borderId="1" xfId="0" applyFont="1" applyFill="1" applyBorder="1" applyAlignment="1">
      <alignment vertical="center"/>
    </xf>
    <xf numFmtId="43" fontId="34" fillId="40" borderId="1" xfId="1" applyFont="1" applyFill="1" applyBorder="1" applyAlignment="1">
      <alignment vertical="center"/>
    </xf>
    <xf numFmtId="4" fontId="34" fillId="40" borderId="1" xfId="0" applyNumberFormat="1" applyFont="1" applyFill="1" applyBorder="1" applyAlignment="1">
      <alignment vertical="center"/>
    </xf>
    <xf numFmtId="0" fontId="34" fillId="41" borderId="1" xfId="0" applyFont="1" applyFill="1" applyBorder="1" applyAlignment="1">
      <alignment horizontal="center" vertical="center"/>
    </xf>
    <xf numFmtId="0" fontId="34" fillId="41" borderId="1" xfId="0" applyFont="1" applyFill="1" applyBorder="1" applyAlignment="1">
      <alignment vertical="center" wrapText="1"/>
    </xf>
    <xf numFmtId="43" fontId="34" fillId="41" borderId="1" xfId="1" applyFont="1" applyFill="1" applyBorder="1" applyAlignment="1">
      <alignment vertical="center"/>
    </xf>
    <xf numFmtId="0" fontId="34" fillId="41" borderId="1" xfId="0" applyFont="1" applyFill="1" applyBorder="1" applyAlignment="1">
      <alignment vertical="center"/>
    </xf>
    <xf numFmtId="4" fontId="34" fillId="41" borderId="1" xfId="0" applyNumberFormat="1" applyFont="1" applyFill="1" applyBorder="1" applyAlignment="1">
      <alignment vertical="center"/>
    </xf>
    <xf numFmtId="0" fontId="34" fillId="42" borderId="1" xfId="0" applyFont="1" applyFill="1" applyBorder="1" applyAlignment="1">
      <alignment horizontal="center" vertical="center"/>
    </xf>
    <xf numFmtId="0" fontId="34" fillId="42" borderId="1" xfId="0" applyFont="1" applyFill="1" applyBorder="1" applyAlignment="1">
      <alignment vertical="center" wrapText="1"/>
    </xf>
    <xf numFmtId="4" fontId="34" fillId="42" borderId="1" xfId="0" applyNumberFormat="1" applyFont="1" applyFill="1" applyBorder="1" applyAlignment="1">
      <alignment vertical="center"/>
    </xf>
    <xf numFmtId="0" fontId="34" fillId="20" borderId="1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vertical="center"/>
    </xf>
    <xf numFmtId="4" fontId="34" fillId="20" borderId="1" xfId="0" applyNumberFormat="1" applyFont="1" applyFill="1" applyBorder="1" applyAlignment="1">
      <alignment vertical="center"/>
    </xf>
    <xf numFmtId="4" fontId="34" fillId="0" borderId="1" xfId="0" applyNumberFormat="1" applyFont="1" applyBorder="1" applyAlignment="1">
      <alignment vertical="center"/>
    </xf>
    <xf numFmtId="43" fontId="30" fillId="2" borderId="8" xfId="1" applyFont="1" applyFill="1" applyBorder="1" applyAlignment="1">
      <alignment vertical="center"/>
    </xf>
    <xf numFmtId="43" fontId="30" fillId="0" borderId="6" xfId="1" applyFont="1" applyBorder="1" applyAlignment="1">
      <alignment horizontal="right" vertical="center"/>
    </xf>
    <xf numFmtId="43" fontId="30" fillId="2" borderId="8" xfId="1" applyFont="1" applyFill="1" applyBorder="1" applyAlignment="1">
      <alignment horizontal="right" vertical="center"/>
    </xf>
    <xf numFmtId="43" fontId="32" fillId="21" borderId="8" xfId="1" applyFont="1" applyFill="1" applyBorder="1" applyAlignment="1">
      <alignment horizontal="right" vertical="center"/>
    </xf>
    <xf numFmtId="0" fontId="4" fillId="11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center" vertical="center" wrapText="1"/>
    </xf>
    <xf numFmtId="164" fontId="4" fillId="11" borderId="2" xfId="1" applyNumberFormat="1" applyFont="1" applyFill="1" applyBorder="1" applyAlignment="1">
      <alignment vertical="center" wrapText="1"/>
    </xf>
    <xf numFmtId="0" fontId="9" fillId="0" borderId="0" xfId="7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34" fillId="31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4" fillId="31" borderId="1" xfId="0" applyFont="1" applyFill="1" applyBorder="1" applyAlignment="1">
      <alignment vertical="center"/>
    </xf>
    <xf numFmtId="0" fontId="34" fillId="31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3" fontId="30" fillId="22" borderId="12" xfId="1" applyFont="1" applyFill="1" applyBorder="1" applyAlignment="1">
      <alignment horizontal="right" vertical="center"/>
    </xf>
    <xf numFmtId="43" fontId="30" fillId="43" borderId="13" xfId="1" applyFont="1" applyFill="1" applyBorder="1" applyAlignment="1">
      <alignment horizontal="right" vertical="center"/>
    </xf>
    <xf numFmtId="43" fontId="32" fillId="21" borderId="13" xfId="1" applyFont="1" applyFill="1" applyBorder="1" applyAlignment="1">
      <alignment horizontal="right" vertical="center"/>
    </xf>
    <xf numFmtId="0" fontId="32" fillId="21" borderId="9" xfId="0" applyFont="1" applyFill="1" applyBorder="1" applyAlignment="1">
      <alignment vertical="center" wrapText="1"/>
    </xf>
    <xf numFmtId="0" fontId="32" fillId="21" borderId="10" xfId="0" applyFont="1" applyFill="1" applyBorder="1" applyAlignment="1">
      <alignment vertical="center" wrapText="1"/>
    </xf>
    <xf numFmtId="0" fontId="32" fillId="21" borderId="10" xfId="0" applyFont="1" applyFill="1" applyBorder="1" applyAlignment="1">
      <alignment vertical="center"/>
    </xf>
    <xf numFmtId="0" fontId="32" fillId="21" borderId="10" xfId="0" applyFont="1" applyFill="1" applyBorder="1" applyAlignment="1">
      <alignment horizontal="center" vertical="center" wrapText="1"/>
    </xf>
    <xf numFmtId="0" fontId="32" fillId="21" borderId="11" xfId="0" applyFont="1" applyFill="1" applyBorder="1" applyAlignment="1">
      <alignment vertical="center" wrapText="1"/>
    </xf>
    <xf numFmtId="0" fontId="32" fillId="21" borderId="5" xfId="0" applyFont="1" applyFill="1" applyBorder="1" applyAlignment="1">
      <alignment vertical="center" wrapText="1"/>
    </xf>
    <xf numFmtId="43" fontId="30" fillId="22" borderId="5" xfId="1" applyFont="1" applyFill="1" applyBorder="1" applyAlignment="1">
      <alignment horizontal="right" vertical="center"/>
    </xf>
    <xf numFmtId="43" fontId="30" fillId="43" borderId="5" xfId="1" applyFont="1" applyFill="1" applyBorder="1" applyAlignment="1">
      <alignment horizontal="right" vertical="center"/>
    </xf>
    <xf numFmtId="43" fontId="32" fillId="21" borderId="5" xfId="1" applyFont="1" applyFill="1" applyBorder="1" applyAlignment="1">
      <alignment horizontal="right" vertical="center"/>
    </xf>
  </cellXfs>
  <cellStyles count="8">
    <cellStyle name="Comma" xfId="1" builtinId="3"/>
    <cellStyle name="Comma 2" xfId="6" xr:uid="{00000000-0005-0000-0000-000001000000}"/>
    <cellStyle name="Normal" xfId="0" builtinId="0"/>
    <cellStyle name="Normal 10" xfId="4" xr:uid="{00000000-0005-0000-0000-000003000000}"/>
    <cellStyle name="Normal 2" xfId="5" xr:uid="{00000000-0005-0000-0000-000004000000}"/>
    <cellStyle name="Normal 7" xfId="2" xr:uid="{00000000-0005-0000-0000-000005000000}"/>
    <cellStyle name="Normal 9" xfId="3" xr:uid="{00000000-0005-0000-0000-000006000000}"/>
    <cellStyle name="Normal_Sheet1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Shpenzimet 2024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042560197236722E-2"/>
          <c:y val="0.33000415094098989"/>
          <c:w val="0.95791487960553356"/>
          <c:h val="0.5919693979858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'Aneks 2'!$C$3</c:f>
              <c:strCache>
                <c:ptCount val="1"/>
                <c:pt idx="0">
                  <c:v>Stafi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2'!$C$4:$C$22</c:f>
              <c:numCache>
                <c:formatCode>General</c:formatCode>
                <c:ptCount val="1"/>
                <c:pt idx="0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F19-85F8-559A235004F3}"/>
            </c:ext>
          </c:extLst>
        </c:ser>
        <c:ser>
          <c:idx val="1"/>
          <c:order val="1"/>
          <c:tx>
            <c:strRef>
              <c:f>'Aneks 2'!$D$3</c:f>
              <c:strCache>
                <c:ptCount val="1"/>
                <c:pt idx="0">
                  <c:v>Pagat dhe shtesat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2'!$D$4:$D$22</c:f>
              <c:numCache>
                <c:formatCode>#,##0</c:formatCode>
                <c:ptCount val="1"/>
                <c:pt idx="0">
                  <c:v>2075272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F19-85F8-559A235004F3}"/>
            </c:ext>
          </c:extLst>
        </c:ser>
        <c:ser>
          <c:idx val="2"/>
          <c:order val="2"/>
          <c:tx>
            <c:strRef>
              <c:f>'Aneks 2'!$E$3</c:f>
              <c:strCache>
                <c:ptCount val="1"/>
                <c:pt idx="0">
                  <c:v> Mallrat dhe shërbimet 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2'!$E$4:$E$22</c:f>
              <c:numCache>
                <c:formatCode>#,##0</c:formatCode>
                <c:ptCount val="1"/>
                <c:pt idx="0">
                  <c:v>524500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F19-85F8-559A235004F3}"/>
            </c:ext>
          </c:extLst>
        </c:ser>
        <c:ser>
          <c:idx val="3"/>
          <c:order val="3"/>
          <c:tx>
            <c:strRef>
              <c:f>'Aneks 2'!$F$3</c:f>
              <c:strCache>
                <c:ptCount val="1"/>
                <c:pt idx="0">
                  <c:v>Shpenzimet komunale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2'!$F$4:$F$22</c:f>
              <c:numCache>
                <c:formatCode>#,##0</c:formatCode>
                <c:ptCount val="1"/>
                <c:pt idx="0">
                  <c:v>93500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F19-85F8-559A235004F3}"/>
            </c:ext>
          </c:extLst>
        </c:ser>
        <c:ser>
          <c:idx val="4"/>
          <c:order val="4"/>
          <c:tx>
            <c:strRef>
              <c:f>'Aneks 2'!$G$3</c:f>
              <c:strCache>
                <c:ptCount val="1"/>
                <c:pt idx="0">
                  <c:v>Subvencionet dhe transferet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2'!$G$4:$G$22</c:f>
              <c:numCache>
                <c:formatCode>#,##0</c:formatCode>
                <c:ptCount val="1"/>
                <c:pt idx="0">
                  <c:v>113000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F19-85F8-559A235004F3}"/>
            </c:ext>
          </c:extLst>
        </c:ser>
        <c:ser>
          <c:idx val="5"/>
          <c:order val="5"/>
          <c:tx>
            <c:strRef>
              <c:f>'Aneks 2'!$H$3</c:f>
              <c:strCache>
                <c:ptCount val="1"/>
                <c:pt idx="0">
                  <c:v>Shpenzimet kapitale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2'!$H$4:$H$22</c:f>
              <c:numCache>
                <c:formatCode>#,##0</c:formatCode>
                <c:ptCount val="1"/>
                <c:pt idx="0">
                  <c:v>543006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A-4F19-85F8-559A235004F3}"/>
            </c:ext>
          </c:extLst>
        </c:ser>
        <c:ser>
          <c:idx val="6"/>
          <c:order val="6"/>
          <c:tx>
            <c:strRef>
              <c:f>'Aneks 2'!$I$3</c:f>
              <c:strCache>
                <c:ptCount val="1"/>
                <c:pt idx="0">
                  <c:v> Total 2024 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2'!$I$4:$I$22</c:f>
              <c:numCache>
                <c:formatCode>#,##0</c:formatCode>
                <c:ptCount val="1"/>
                <c:pt idx="0">
                  <c:v>3349278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6A-4F19-85F8-559A23500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8910976"/>
        <c:axId val="58540032"/>
      </c:barChart>
      <c:catAx>
        <c:axId val="5891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40032"/>
        <c:crosses val="autoZero"/>
        <c:auto val="1"/>
        <c:lblAlgn val="ctr"/>
        <c:lblOffset val="100"/>
        <c:noMultiLvlLbl val="0"/>
      </c:catAx>
      <c:valAx>
        <c:axId val="5854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Të</a:t>
            </a:r>
            <a:r>
              <a:rPr lang="en-US" baseline="0"/>
              <a:t> hyrat-Buxheti</a:t>
            </a:r>
            <a:endParaRPr lang="en-US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'Aneks 3'!$D$4:$D$5</c:f>
              <c:strCache>
                <c:ptCount val="2"/>
                <c:pt idx="0">
                  <c:v>Buxheti 2023</c:v>
                </c:pt>
                <c:pt idx="1">
                  <c:v>c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4933335841820201E-2"/>
                  <c:y val="-6.9625761531767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3'!$D$6:$D$26</c:f>
              <c:numCache>
                <c:formatCode>_(* #,##0_);_(* \(#,##0\);_(* "-"??_);_(@_)</c:formatCode>
                <c:ptCount val="5"/>
                <c:pt idx="0">
                  <c:v>3349714</c:v>
                </c:pt>
                <c:pt idx="1">
                  <c:v>560121</c:v>
                </c:pt>
                <c:pt idx="2">
                  <c:v>1431545</c:v>
                </c:pt>
                <c:pt idx="3">
                  <c:v>993487</c:v>
                </c:pt>
                <c:pt idx="4">
                  <c:v>364561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0-495C-9540-ABE235798AF2}"/>
            </c:ext>
          </c:extLst>
        </c:ser>
        <c:ser>
          <c:idx val="1"/>
          <c:order val="1"/>
          <c:tx>
            <c:strRef>
              <c:f>'Aneks 3'!$E$4:$E$5</c:f>
              <c:strCache>
                <c:ptCount val="2"/>
                <c:pt idx="0">
                  <c:v>Plani 2024</c:v>
                </c:pt>
                <c:pt idx="1">
                  <c:v>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2427001352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0-495C-9540-ABE235798AF2}"/>
                </c:ext>
              </c:extLst>
            </c:dLbl>
            <c:dLbl>
              <c:idx val="1"/>
              <c:layout>
                <c:manualLayout>
                  <c:x val="-1.8518518518518583E-2"/>
                  <c:y val="1.3925152306353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3'!$E$6:$E$26</c:f>
              <c:numCache>
                <c:formatCode>_(* #,##0_);_(* \(#,##0\);_(* "-"??_);_(@_)</c:formatCode>
                <c:ptCount val="5"/>
                <c:pt idx="0">
                  <c:v>3349278</c:v>
                </c:pt>
                <c:pt idx="1">
                  <c:v>274376</c:v>
                </c:pt>
                <c:pt idx="2">
                  <c:v>1583941</c:v>
                </c:pt>
                <c:pt idx="3">
                  <c:v>1089623</c:v>
                </c:pt>
                <c:pt idx="4">
                  <c:v>401338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0-495C-9540-ABE235798AF2}"/>
            </c:ext>
          </c:extLst>
        </c:ser>
        <c:ser>
          <c:idx val="2"/>
          <c:order val="2"/>
          <c:tx>
            <c:strRef>
              <c:f>'Aneks 3'!$F$4:$F$5</c:f>
              <c:strCache>
                <c:ptCount val="2"/>
                <c:pt idx="0">
                  <c:v>Vlerësimi 2025</c:v>
                </c:pt>
                <c:pt idx="1">
                  <c:v>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5761316872428E-3"/>
                  <c:y val="-1.3925152306353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3'!$F$6:$F$26</c:f>
              <c:numCache>
                <c:formatCode>#,##0</c:formatCode>
                <c:ptCount val="5"/>
                <c:pt idx="0" formatCode="_(* #,##0_);_(* \(#,##0\);_(* &quot;-&quot;??_);_(@_)">
                  <c:v>3521381</c:v>
                </c:pt>
                <c:pt idx="1">
                  <c:v>283612</c:v>
                </c:pt>
                <c:pt idx="2" formatCode="_(* #,##0_);_(* \(#,##0\);_(* &quot;-&quot;??_);_(@_)">
                  <c:v>1694053</c:v>
                </c:pt>
                <c:pt idx="3" formatCode="_(* #,##0_);_(* \(#,##0\);_(* &quot;-&quot;??_);_(@_)">
                  <c:v>1122311</c:v>
                </c:pt>
                <c:pt idx="4" formatCode="_(* #,##0_);_(* \(#,##0\);_(* &quot;-&quot;??_);_(@_)">
                  <c:v>421405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0-495C-9540-ABE235798AF2}"/>
            </c:ext>
          </c:extLst>
        </c:ser>
        <c:ser>
          <c:idx val="3"/>
          <c:order val="3"/>
          <c:tx>
            <c:strRef>
              <c:f>'Aneks 3'!$G$4:$G$5</c:f>
              <c:strCache>
                <c:ptCount val="2"/>
                <c:pt idx="0">
                  <c:v>Vlerësimi 2026</c:v>
                </c:pt>
                <c:pt idx="1">
                  <c:v>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962576153176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0-495C-9540-ABE235798AF2}"/>
                </c:ext>
              </c:extLst>
            </c:dLbl>
            <c:dLbl>
              <c:idx val="1"/>
              <c:layout>
                <c:manualLayout>
                  <c:x val="0"/>
                  <c:y val="-3.1331592689295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3'!$G$6:$G$26</c:f>
              <c:numCache>
                <c:formatCode>#,##0</c:formatCode>
                <c:ptCount val="5"/>
                <c:pt idx="0" formatCode="_(* #,##0_);_(* \(#,##0\);_(* &quot;-&quot;??_);_(@_)">
                  <c:v>3693420</c:v>
                </c:pt>
                <c:pt idx="1">
                  <c:v>297450</c:v>
                </c:pt>
                <c:pt idx="2" formatCode="_(* #,##0_);_(* \(#,##0\);_(* &quot;-&quot;??_);_(@_)">
                  <c:v>1797514</c:v>
                </c:pt>
                <c:pt idx="3" formatCode="_(* #,##0_);_(* \(#,##0\);_(* &quot;-&quot;??_);_(@_)">
                  <c:v>1155981</c:v>
                </c:pt>
                <c:pt idx="4" formatCode="_(* #,##0_);_(* \(#,##0\);_(* &quot;-&quot;??_);_(@_)">
                  <c:v>442475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50-495C-9540-ABE235798A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306368"/>
        <c:axId val="59307904"/>
        <c:axId val="59256832"/>
      </c:bar3DChart>
      <c:catAx>
        <c:axId val="5930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307904"/>
        <c:crosses val="autoZero"/>
        <c:auto val="1"/>
        <c:lblAlgn val="ctr"/>
        <c:lblOffset val="100"/>
        <c:noMultiLvlLbl val="0"/>
      </c:catAx>
      <c:valAx>
        <c:axId val="5930790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59306368"/>
        <c:crosses val="autoZero"/>
        <c:crossBetween val="between"/>
      </c:valAx>
      <c:serAx>
        <c:axId val="5925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59307904"/>
        <c:crosses val="autoZero"/>
      </c:serAx>
    </c:plotArea>
    <c:legend>
      <c:legendPos val="t"/>
      <c:overlay val="0"/>
    </c:legend>
    <c:plotVisOnly val="1"/>
    <c:dispBlanksAs val="gap"/>
    <c:showDLblsOverMax val="0"/>
  </c:chart>
  <c:spPr>
    <a:solidFill>
      <a:schemeClr val="accent5">
        <a:lumMod val="75000"/>
      </a:schemeClr>
    </a:soli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'Aneks 4'!$D$4</c:f>
              <c:strCache>
                <c:ptCount val="1"/>
                <c:pt idx="0">
                  <c:v>Plani 2024</c:v>
                </c:pt>
              </c:strCache>
            </c:strRef>
          </c:tx>
          <c:dLbls>
            <c:dLbl>
              <c:idx val="3"/>
              <c:layout>
                <c:manualLayout>
                  <c:x val="-0.13362397661457368"/>
                  <c:y val="-4.817413823272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8-4727-A4B5-BE33203DF013}"/>
                </c:ext>
              </c:extLst>
            </c:dLbl>
            <c:dLbl>
              <c:idx val="5"/>
              <c:layout>
                <c:manualLayout>
                  <c:x val="3.6692986192259948E-3"/>
                  <c:y val="3.3026911636045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8-4727-A4B5-BE33203DF013}"/>
                </c:ext>
              </c:extLst>
            </c:dLbl>
            <c:dLbl>
              <c:idx val="9"/>
              <c:layout>
                <c:manualLayout>
                  <c:x val="0"/>
                  <c:y val="-2.1333333333333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8-4727-A4B5-BE33203DF013}"/>
                </c:ext>
              </c:extLst>
            </c:dLbl>
            <c:dLbl>
              <c:idx val="10"/>
              <c:layout>
                <c:manualLayout>
                  <c:x val="-0.12205270457697656"/>
                  <c:y val="0.106666666666666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8-4727-A4B5-BE33203DF013}"/>
                </c:ext>
              </c:extLst>
            </c:dLbl>
            <c:dLbl>
              <c:idx val="11"/>
              <c:layout>
                <c:manualLayout>
                  <c:x val="6.1026425094921254E-2"/>
                  <c:y val="1.77777777777777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23208506703651"/>
                      <c:h val="0.10174236220472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A8-4727-A4B5-BE33203DF0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Tjera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43A-4D7A-9EBE-9007A59EE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4'!$D$5:$D$20</c:f>
              <c:numCache>
                <c:formatCode>_(* #,##0_);_(* \(#,##0\);_(* "-"??_);_(@_)</c:formatCode>
                <c:ptCount val="12"/>
                <c:pt idx="0">
                  <c:v>151848</c:v>
                </c:pt>
                <c:pt idx="1">
                  <c:v>32065</c:v>
                </c:pt>
                <c:pt idx="2">
                  <c:v>5000</c:v>
                </c:pt>
                <c:pt idx="3">
                  <c:v>8000</c:v>
                </c:pt>
                <c:pt idx="4">
                  <c:v>9000</c:v>
                </c:pt>
                <c:pt idx="5">
                  <c:v>2000</c:v>
                </c:pt>
                <c:pt idx="6">
                  <c:v>51000</c:v>
                </c:pt>
                <c:pt idx="7">
                  <c:v>663</c:v>
                </c:pt>
                <c:pt idx="8">
                  <c:v>9000</c:v>
                </c:pt>
                <c:pt idx="9">
                  <c:v>5800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A-4D7A-9EBE-9007A59EE378}"/>
            </c:ext>
          </c:extLst>
        </c:ser>
        <c:ser>
          <c:idx val="1"/>
          <c:order val="1"/>
          <c:tx>
            <c:strRef>
              <c:f>'Aneks 4'!$E$4</c:f>
              <c:strCache>
                <c:ptCount val="1"/>
                <c:pt idx="0">
                  <c:v>Vlerësimi 2025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4'!$E$5:$E$20</c:f>
              <c:numCache>
                <c:formatCode>_(* #,##0_);_(* \(#,##0\);_(* "-"??_);_(@_)</c:formatCode>
                <c:ptCount val="12"/>
                <c:pt idx="0">
                  <c:v>155853</c:v>
                </c:pt>
                <c:pt idx="1">
                  <c:v>32772</c:v>
                </c:pt>
                <c:pt idx="2">
                  <c:v>5600</c:v>
                </c:pt>
                <c:pt idx="3">
                  <c:v>8500</c:v>
                </c:pt>
                <c:pt idx="4">
                  <c:v>9200</c:v>
                </c:pt>
                <c:pt idx="5">
                  <c:v>3000</c:v>
                </c:pt>
                <c:pt idx="6">
                  <c:v>52474</c:v>
                </c:pt>
                <c:pt idx="7">
                  <c:v>713</c:v>
                </c:pt>
                <c:pt idx="8">
                  <c:v>9500</c:v>
                </c:pt>
                <c:pt idx="9">
                  <c:v>6000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A-4D7A-9EBE-9007A59EE378}"/>
            </c:ext>
          </c:extLst>
        </c:ser>
        <c:ser>
          <c:idx val="2"/>
          <c:order val="2"/>
          <c:tx>
            <c:strRef>
              <c:f>'Aneks 4'!$F$4</c:f>
              <c:strCache>
                <c:ptCount val="1"/>
                <c:pt idx="0">
                  <c:v>Vlerësimi 2026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4'!$F$5:$F$20</c:f>
              <c:numCache>
                <c:formatCode>_(* #,##0_);_(* \(#,##0\);_(* "-"??_);_(@_)</c:formatCode>
                <c:ptCount val="12"/>
                <c:pt idx="0">
                  <c:v>163579</c:v>
                </c:pt>
                <c:pt idx="1">
                  <c:v>34135</c:v>
                </c:pt>
                <c:pt idx="2">
                  <c:v>5700</c:v>
                </c:pt>
                <c:pt idx="3">
                  <c:v>8600</c:v>
                </c:pt>
                <c:pt idx="4">
                  <c:v>9300</c:v>
                </c:pt>
                <c:pt idx="5">
                  <c:v>3100</c:v>
                </c:pt>
                <c:pt idx="6">
                  <c:v>55000</c:v>
                </c:pt>
                <c:pt idx="7">
                  <c:v>1000</c:v>
                </c:pt>
                <c:pt idx="8">
                  <c:v>10000</c:v>
                </c:pt>
                <c:pt idx="9">
                  <c:v>7036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A-4D7A-9EBE-9007A59EE3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75"/>
        <c:serLines/>
      </c:ofPieChart>
    </c:plotArea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24</xdr:row>
      <xdr:rowOff>9523</xdr:rowOff>
    </xdr:from>
    <xdr:to>
      <xdr:col>8</xdr:col>
      <xdr:colOff>180975</xdr:colOff>
      <xdr:row>48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28</xdr:row>
      <xdr:rowOff>9524</xdr:rowOff>
    </xdr:from>
    <xdr:to>
      <xdr:col>6</xdr:col>
      <xdr:colOff>676275</xdr:colOff>
      <xdr:row>47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38099</xdr:rowOff>
    </xdr:from>
    <xdr:to>
      <xdr:col>8</xdr:col>
      <xdr:colOff>504825</xdr:colOff>
      <xdr:row>44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2:P171"/>
  <sheetViews>
    <sheetView zoomScaleNormal="100" workbookViewId="0">
      <selection activeCell="D162" sqref="D162"/>
    </sheetView>
  </sheetViews>
  <sheetFormatPr defaultRowHeight="15" x14ac:dyDescent="0.25"/>
  <cols>
    <col min="1" max="1" width="5.5703125" customWidth="1"/>
    <col min="2" max="2" width="6.7109375" bestFit="1" customWidth="1"/>
    <col min="3" max="3" width="6.42578125" customWidth="1"/>
    <col min="4" max="4" width="44" customWidth="1"/>
    <col min="5" max="5" width="5.85546875" bestFit="1" customWidth="1"/>
    <col min="6" max="6" width="11.5703125" style="51" bestFit="1" customWidth="1"/>
    <col min="7" max="7" width="10.42578125" bestFit="1" customWidth="1"/>
    <col min="8" max="8" width="12" customWidth="1"/>
    <col min="9" max="9" width="13.7109375" customWidth="1"/>
    <col min="10" max="10" width="11.7109375" bestFit="1" customWidth="1"/>
    <col min="11" max="11" width="11.85546875" customWidth="1"/>
    <col min="13" max="13" width="11.5703125" customWidth="1"/>
    <col min="14" max="14" width="11.7109375" bestFit="1" customWidth="1"/>
    <col min="15" max="15" width="11.5703125" bestFit="1" customWidth="1"/>
  </cols>
  <sheetData>
    <row r="2" spans="1:14" ht="18.75" x14ac:dyDescent="0.25">
      <c r="A2" s="250" t="s">
        <v>132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4" ht="18.75" x14ac:dyDescent="0.3">
      <c r="A3" s="4"/>
      <c r="B3" s="4"/>
      <c r="C3" s="4"/>
      <c r="D3" s="5" t="s">
        <v>4</v>
      </c>
      <c r="E3" s="4"/>
      <c r="F3" s="125"/>
      <c r="G3" s="4"/>
      <c r="H3" s="4"/>
      <c r="I3" s="4"/>
      <c r="J3" s="4"/>
      <c r="K3" s="4"/>
    </row>
    <row r="4" spans="1:14" ht="18.75" x14ac:dyDescent="0.3">
      <c r="A4" s="4"/>
      <c r="B4" s="4"/>
      <c r="C4" s="4"/>
      <c r="D4" s="5"/>
      <c r="E4" s="4"/>
      <c r="F4" s="125"/>
      <c r="G4" s="4"/>
      <c r="H4" s="4"/>
      <c r="I4" s="4"/>
      <c r="J4" s="4"/>
      <c r="K4" s="4"/>
    </row>
    <row r="5" spans="1:14" ht="49.5" customHeight="1" x14ac:dyDescent="0.25">
      <c r="A5" s="6" t="s">
        <v>5</v>
      </c>
      <c r="B5" s="6" t="s">
        <v>6</v>
      </c>
      <c r="C5" s="6" t="s">
        <v>53</v>
      </c>
      <c r="D5" s="7" t="s">
        <v>7</v>
      </c>
      <c r="E5" s="8" t="s">
        <v>8</v>
      </c>
      <c r="F5" s="126" t="s">
        <v>79</v>
      </c>
      <c r="G5" s="9" t="s">
        <v>9</v>
      </c>
      <c r="H5" s="8" t="s">
        <v>10</v>
      </c>
      <c r="I5" s="8" t="s">
        <v>11</v>
      </c>
      <c r="J5" s="8" t="s">
        <v>12</v>
      </c>
      <c r="K5" s="9" t="s">
        <v>13</v>
      </c>
    </row>
    <row r="6" spans="1:14" x14ac:dyDescent="0.25">
      <c r="A6" s="10" t="s">
        <v>14</v>
      </c>
      <c r="B6" s="10" t="s">
        <v>15</v>
      </c>
      <c r="C6" s="10" t="s">
        <v>16</v>
      </c>
      <c r="D6" s="10" t="s">
        <v>17</v>
      </c>
      <c r="E6" s="10" t="s">
        <v>18</v>
      </c>
      <c r="F6" s="127" t="s">
        <v>19</v>
      </c>
      <c r="G6" s="11" t="s">
        <v>20</v>
      </c>
      <c r="H6" s="10" t="s">
        <v>21</v>
      </c>
      <c r="I6" s="10" t="s">
        <v>22</v>
      </c>
      <c r="J6" s="10" t="s">
        <v>23</v>
      </c>
      <c r="K6" s="11" t="s">
        <v>59</v>
      </c>
    </row>
    <row r="7" spans="1:14" ht="15.75" x14ac:dyDescent="0.25">
      <c r="A7" s="12"/>
      <c r="B7" s="12"/>
      <c r="C7" s="12"/>
      <c r="D7" s="56" t="s">
        <v>24</v>
      </c>
      <c r="E7" s="13">
        <f>E12+E22+E32+E42+E52+E62+E72+E82+E92+E102+E122+E127+E137</f>
        <v>264</v>
      </c>
      <c r="F7" s="14">
        <f>F8+F9+F10+F11</f>
        <v>2075272</v>
      </c>
      <c r="G7" s="14">
        <f t="shared" ref="G7:K7" si="0">G8+G9+G10+G11</f>
        <v>524500</v>
      </c>
      <c r="H7" s="14">
        <f t="shared" si="0"/>
        <v>93500</v>
      </c>
      <c r="I7" s="14">
        <f t="shared" si="0"/>
        <v>113000</v>
      </c>
      <c r="J7" s="14">
        <f t="shared" si="0"/>
        <v>543006</v>
      </c>
      <c r="K7" s="14">
        <f t="shared" si="0"/>
        <v>3349278</v>
      </c>
      <c r="M7" s="51"/>
    </row>
    <row r="8" spans="1:14" x14ac:dyDescent="0.25">
      <c r="A8" s="16"/>
      <c r="B8" s="17"/>
      <c r="C8" s="17"/>
      <c r="D8" s="18" t="s">
        <v>25</v>
      </c>
      <c r="E8" s="17"/>
      <c r="F8" s="38">
        <f>F13+F23+F33+F43+F53+F63+F73+F83+F93+F103+F118+F128+F138</f>
        <v>2075272</v>
      </c>
      <c r="G8" s="19">
        <f>G13+G23+G33+G43+G53+G63+G73+G83+G93+G103+G118+G128+G138</f>
        <v>486300</v>
      </c>
      <c r="H8" s="19">
        <f>H13+H23+H33+H43+H53+H63+H73+H83+H93+H103+H118+H128+H138</f>
        <v>93500</v>
      </c>
      <c r="I8" s="19">
        <f t="shared" ref="I8:J8" si="1">I13+I23+I33+I43+I53+I63+I73+I83+I93+I103+I118+I138</f>
        <v>0</v>
      </c>
      <c r="J8" s="19">
        <f t="shared" si="1"/>
        <v>419830</v>
      </c>
      <c r="K8" s="19">
        <f>K13+K23+K33+K43+K53+K63+K73+K83+K93+K103+K118+K128+K138</f>
        <v>3074902</v>
      </c>
      <c r="M8" s="51"/>
    </row>
    <row r="9" spans="1:14" x14ac:dyDescent="0.25">
      <c r="A9" s="16"/>
      <c r="B9" s="17"/>
      <c r="C9" s="17"/>
      <c r="D9" s="18" t="s">
        <v>26</v>
      </c>
      <c r="E9" s="17"/>
      <c r="F9" s="38">
        <f>F14+F34+F44+F54+F64+F74+F84+F94+F104+F119+F139</f>
        <v>0</v>
      </c>
      <c r="G9" s="19">
        <f>G14+G24+G34+G44+G54+G64+G74+G84+G94+G104+G119+G139</f>
        <v>38200</v>
      </c>
      <c r="H9" s="19">
        <f>H14+H34+H44+H54+H64+H74+H84+H94+H104+H119+H139</f>
        <v>0</v>
      </c>
      <c r="I9" s="19">
        <f>I14+I34+I44+I54+I64+I74+I84+I94+I104+I119+I139</f>
        <v>113000</v>
      </c>
      <c r="J9" s="19">
        <f>J14+J34+J44+J54+J64+J74+J84+J94+J104+J119+J139</f>
        <v>123176</v>
      </c>
      <c r="K9" s="19">
        <f>K14+K34+K44+K54+K64+K74+K84+K94+K104+K119+K139</f>
        <v>274376</v>
      </c>
      <c r="M9" s="15"/>
    </row>
    <row r="10" spans="1:14" x14ac:dyDescent="0.25">
      <c r="A10" s="16"/>
      <c r="B10" s="17"/>
      <c r="C10" s="17"/>
      <c r="D10" s="18" t="s">
        <v>27</v>
      </c>
      <c r="E10" s="17"/>
      <c r="F10" s="38">
        <f>F15+F25+F35+F45+F55+F65+F75+F85+F95+F100+F105+F120+F140</f>
        <v>0</v>
      </c>
      <c r="G10" s="19">
        <f t="shared" ref="G10:K10" si="2">G15+G25+G35+G45+G55+G65+G75+G85+G95+G100+G105+G120+G140</f>
        <v>0</v>
      </c>
      <c r="H10" s="19">
        <f t="shared" si="2"/>
        <v>0</v>
      </c>
      <c r="I10" s="19">
        <f t="shared" si="2"/>
        <v>0</v>
      </c>
      <c r="J10" s="19">
        <f t="shared" si="2"/>
        <v>0</v>
      </c>
      <c r="K10" s="19">
        <f t="shared" si="2"/>
        <v>0</v>
      </c>
      <c r="M10" s="15"/>
      <c r="N10" s="20"/>
    </row>
    <row r="11" spans="1:14" x14ac:dyDescent="0.25">
      <c r="A11" s="16"/>
      <c r="B11" s="17"/>
      <c r="C11" s="17"/>
      <c r="D11" s="18" t="s">
        <v>28</v>
      </c>
      <c r="E11" s="17"/>
      <c r="F11" s="38">
        <f>F16+F26+F36+F46+F56+F66+F76+F86+F96+F106+F121+F141</f>
        <v>0</v>
      </c>
      <c r="G11" s="19">
        <f t="shared" ref="G11:K11" si="3">G16+G26+G36+G46+G56+G66+G76+G86+G96+G106+G121+G141</f>
        <v>0</v>
      </c>
      <c r="H11" s="19">
        <f t="shared" si="3"/>
        <v>0</v>
      </c>
      <c r="I11" s="19">
        <f t="shared" si="3"/>
        <v>0</v>
      </c>
      <c r="J11" s="19">
        <f t="shared" si="3"/>
        <v>0</v>
      </c>
      <c r="K11" s="19">
        <f t="shared" si="3"/>
        <v>0</v>
      </c>
      <c r="M11" s="15"/>
    </row>
    <row r="12" spans="1:14" x14ac:dyDescent="0.25">
      <c r="A12" s="21">
        <v>160</v>
      </c>
      <c r="B12" s="22"/>
      <c r="C12" s="22"/>
      <c r="D12" s="21" t="s">
        <v>29</v>
      </c>
      <c r="E12" s="22">
        <f>E13</f>
        <v>11</v>
      </c>
      <c r="F12" s="128">
        <f>F17</f>
        <v>109349</v>
      </c>
      <c r="G12" s="23">
        <f t="shared" ref="G12:K12" si="4">G17</f>
        <v>34000</v>
      </c>
      <c r="H12" s="23">
        <f t="shared" si="4"/>
        <v>0</v>
      </c>
      <c r="I12" s="23">
        <f t="shared" si="4"/>
        <v>46000</v>
      </c>
      <c r="J12" s="23">
        <f t="shared" si="4"/>
        <v>0</v>
      </c>
      <c r="K12" s="23">
        <f t="shared" si="4"/>
        <v>189349</v>
      </c>
      <c r="M12" s="15"/>
    </row>
    <row r="13" spans="1:14" x14ac:dyDescent="0.25">
      <c r="A13" s="16"/>
      <c r="B13" s="17"/>
      <c r="C13" s="17"/>
      <c r="D13" s="18" t="s">
        <v>25</v>
      </c>
      <c r="E13" s="17">
        <f>E18</f>
        <v>11</v>
      </c>
      <c r="F13" s="38">
        <f>F18</f>
        <v>109349</v>
      </c>
      <c r="G13" s="19">
        <f>G18</f>
        <v>34000</v>
      </c>
      <c r="H13" s="19">
        <f t="shared" ref="H13:K13" si="5">H18</f>
        <v>0</v>
      </c>
      <c r="I13" s="19">
        <f t="shared" si="5"/>
        <v>0</v>
      </c>
      <c r="J13" s="19">
        <f t="shared" si="5"/>
        <v>0</v>
      </c>
      <c r="K13" s="19">
        <f t="shared" si="5"/>
        <v>143349</v>
      </c>
    </row>
    <row r="14" spans="1:14" x14ac:dyDescent="0.25">
      <c r="A14" s="16"/>
      <c r="B14" s="17"/>
      <c r="C14" s="17"/>
      <c r="D14" s="18" t="s">
        <v>26</v>
      </c>
      <c r="E14" s="17"/>
      <c r="F14" s="38">
        <f>F19</f>
        <v>0</v>
      </c>
      <c r="G14" s="19">
        <f t="shared" ref="G14:K14" si="6">G19</f>
        <v>0</v>
      </c>
      <c r="H14" s="19">
        <f t="shared" si="6"/>
        <v>0</v>
      </c>
      <c r="I14" s="19">
        <f t="shared" si="6"/>
        <v>46000</v>
      </c>
      <c r="J14" s="19">
        <f t="shared" si="6"/>
        <v>0</v>
      </c>
      <c r="K14" s="19">
        <f t="shared" si="6"/>
        <v>46000</v>
      </c>
    </row>
    <row r="15" spans="1:14" x14ac:dyDescent="0.25">
      <c r="A15" s="16"/>
      <c r="B15" s="17"/>
      <c r="C15" s="17"/>
      <c r="D15" s="18" t="s">
        <v>27</v>
      </c>
      <c r="E15" s="17"/>
      <c r="F15" s="38">
        <f>F20</f>
        <v>0</v>
      </c>
      <c r="G15" s="19">
        <f t="shared" ref="G15:K15" si="7">G20</f>
        <v>0</v>
      </c>
      <c r="H15" s="19">
        <f t="shared" si="7"/>
        <v>0</v>
      </c>
      <c r="I15" s="19">
        <f t="shared" si="7"/>
        <v>0</v>
      </c>
      <c r="J15" s="19">
        <f t="shared" si="7"/>
        <v>0</v>
      </c>
      <c r="K15" s="19">
        <f t="shared" si="7"/>
        <v>0</v>
      </c>
    </row>
    <row r="16" spans="1:14" x14ac:dyDescent="0.25">
      <c r="A16" s="16"/>
      <c r="B16" s="17"/>
      <c r="C16" s="17"/>
      <c r="D16" s="18" t="s">
        <v>28</v>
      </c>
      <c r="E16" s="17"/>
      <c r="F16" s="38">
        <f>F21</f>
        <v>0</v>
      </c>
      <c r="G16" s="19">
        <f t="shared" ref="G16:K16" si="8">G21</f>
        <v>0</v>
      </c>
      <c r="H16" s="19">
        <f t="shared" si="8"/>
        <v>0</v>
      </c>
      <c r="I16" s="19">
        <f t="shared" si="8"/>
        <v>0</v>
      </c>
      <c r="J16" s="19">
        <f t="shared" si="8"/>
        <v>0</v>
      </c>
      <c r="K16" s="19">
        <f t="shared" si="8"/>
        <v>0</v>
      </c>
    </row>
    <row r="17" spans="1:11" x14ac:dyDescent="0.25">
      <c r="A17" s="25"/>
      <c r="B17" s="26">
        <v>16035</v>
      </c>
      <c r="C17" s="54" t="s">
        <v>51</v>
      </c>
      <c r="D17" s="27" t="s">
        <v>29</v>
      </c>
      <c r="E17" s="26">
        <f>E18</f>
        <v>11</v>
      </c>
      <c r="F17" s="129">
        <f>SUM(F18:F21)</f>
        <v>109349</v>
      </c>
      <c r="G17" s="28">
        <f t="shared" ref="G17:J17" si="9">SUM(G18:G21)</f>
        <v>34000</v>
      </c>
      <c r="H17" s="28">
        <f t="shared" si="9"/>
        <v>0</v>
      </c>
      <c r="I17" s="28">
        <f t="shared" si="9"/>
        <v>46000</v>
      </c>
      <c r="J17" s="28">
        <f t="shared" si="9"/>
        <v>0</v>
      </c>
      <c r="K17" s="28">
        <f>SUM(K18:K21)</f>
        <v>189349</v>
      </c>
    </row>
    <row r="18" spans="1:11" x14ac:dyDescent="0.25">
      <c r="A18" s="16"/>
      <c r="B18" s="17"/>
      <c r="C18" s="17"/>
      <c r="D18" s="18" t="s">
        <v>25</v>
      </c>
      <c r="E18" s="17">
        <v>11</v>
      </c>
      <c r="F18" s="38">
        <v>109349</v>
      </c>
      <c r="G18" s="19">
        <v>34000</v>
      </c>
      <c r="H18" s="19">
        <v>0</v>
      </c>
      <c r="I18" s="19">
        <v>0</v>
      </c>
      <c r="J18" s="19">
        <v>0</v>
      </c>
      <c r="K18" s="19">
        <f>SUM(F18:J18)</f>
        <v>143349</v>
      </c>
    </row>
    <row r="19" spans="1:11" x14ac:dyDescent="0.25">
      <c r="A19" s="16"/>
      <c r="B19" s="17"/>
      <c r="C19" s="17"/>
      <c r="D19" s="18" t="s">
        <v>26</v>
      </c>
      <c r="E19" s="17"/>
      <c r="F19" s="38"/>
      <c r="G19" s="19"/>
      <c r="H19" s="19"/>
      <c r="I19" s="19">
        <v>46000</v>
      </c>
      <c r="J19" s="19"/>
      <c r="K19" s="19">
        <f t="shared" ref="K19:K21" si="10">SUM(F19:J19)</f>
        <v>46000</v>
      </c>
    </row>
    <row r="20" spans="1:11" x14ac:dyDescent="0.25">
      <c r="A20" s="16"/>
      <c r="B20" s="17"/>
      <c r="C20" s="17"/>
      <c r="D20" s="18" t="s">
        <v>27</v>
      </c>
      <c r="E20" s="30"/>
      <c r="F20" s="38"/>
      <c r="G20" s="19"/>
      <c r="H20" s="19"/>
      <c r="I20" s="19"/>
      <c r="J20" s="19"/>
      <c r="K20" s="19">
        <f t="shared" si="10"/>
        <v>0</v>
      </c>
    </row>
    <row r="21" spans="1:11" x14ac:dyDescent="0.25">
      <c r="A21" s="16"/>
      <c r="B21" s="17"/>
      <c r="C21" s="17"/>
      <c r="D21" s="18" t="s">
        <v>28</v>
      </c>
      <c r="E21" s="30"/>
      <c r="F21" s="38"/>
      <c r="G21" s="19"/>
      <c r="H21" s="19"/>
      <c r="I21" s="19"/>
      <c r="J21" s="19"/>
      <c r="K21" s="19">
        <f t="shared" si="10"/>
        <v>0</v>
      </c>
    </row>
    <row r="22" spans="1:11" x14ac:dyDescent="0.25">
      <c r="A22" s="31">
        <v>169</v>
      </c>
      <c r="B22" s="22"/>
      <c r="C22" s="22"/>
      <c r="D22" s="21" t="s">
        <v>30</v>
      </c>
      <c r="E22" s="22">
        <f>E23</f>
        <v>15</v>
      </c>
      <c r="F22" s="128">
        <f>F27</f>
        <v>106571</v>
      </c>
      <c r="G22" s="23">
        <f t="shared" ref="G22:K22" si="11">G27</f>
        <v>15000</v>
      </c>
      <c r="H22" s="23">
        <f t="shared" si="11"/>
        <v>0</v>
      </c>
      <c r="I22" s="23">
        <f t="shared" si="11"/>
        <v>0</v>
      </c>
      <c r="J22" s="23">
        <f t="shared" si="11"/>
        <v>0</v>
      </c>
      <c r="K22" s="23">
        <f t="shared" si="11"/>
        <v>121571</v>
      </c>
    </row>
    <row r="23" spans="1:11" x14ac:dyDescent="0.25">
      <c r="A23" s="16"/>
      <c r="B23" s="17"/>
      <c r="C23" s="17"/>
      <c r="D23" s="18" t="s">
        <v>25</v>
      </c>
      <c r="E23" s="17">
        <f>E28</f>
        <v>15</v>
      </c>
      <c r="F23" s="38">
        <f>F28</f>
        <v>106571</v>
      </c>
      <c r="G23" s="19">
        <f t="shared" ref="G23:K23" si="12">G28</f>
        <v>15000</v>
      </c>
      <c r="H23" s="19">
        <f t="shared" si="12"/>
        <v>0</v>
      </c>
      <c r="I23" s="19">
        <f t="shared" si="12"/>
        <v>0</v>
      </c>
      <c r="J23" s="19">
        <f t="shared" si="12"/>
        <v>0</v>
      </c>
      <c r="K23" s="19">
        <f t="shared" si="12"/>
        <v>121571</v>
      </c>
    </row>
    <row r="24" spans="1:11" x14ac:dyDescent="0.25">
      <c r="A24" s="16"/>
      <c r="B24" s="17"/>
      <c r="C24" s="17"/>
      <c r="D24" s="18" t="s">
        <v>26</v>
      </c>
      <c r="E24" s="17"/>
      <c r="F24" s="38">
        <f>F29</f>
        <v>0</v>
      </c>
      <c r="G24" s="19">
        <f t="shared" ref="G24:K24" si="13">G29</f>
        <v>0</v>
      </c>
      <c r="H24" s="19">
        <f t="shared" si="13"/>
        <v>0</v>
      </c>
      <c r="I24" s="19">
        <f t="shared" si="13"/>
        <v>0</v>
      </c>
      <c r="J24" s="19">
        <f t="shared" si="13"/>
        <v>0</v>
      </c>
      <c r="K24" s="19">
        <f t="shared" si="13"/>
        <v>0</v>
      </c>
    </row>
    <row r="25" spans="1:11" x14ac:dyDescent="0.25">
      <c r="A25" s="16"/>
      <c r="B25" s="17"/>
      <c r="C25" s="17"/>
      <c r="D25" s="18" t="s">
        <v>27</v>
      </c>
      <c r="E25" s="17"/>
      <c r="F25" s="38">
        <f>F30</f>
        <v>0</v>
      </c>
      <c r="G25" s="19">
        <f t="shared" ref="G25:J25" si="14">G30</f>
        <v>0</v>
      </c>
      <c r="H25" s="19">
        <f t="shared" si="14"/>
        <v>0</v>
      </c>
      <c r="I25" s="19">
        <f t="shared" si="14"/>
        <v>0</v>
      </c>
      <c r="J25" s="19">
        <f t="shared" si="14"/>
        <v>0</v>
      </c>
      <c r="K25" s="19">
        <f t="shared" ref="K25" si="15">K30</f>
        <v>0</v>
      </c>
    </row>
    <row r="26" spans="1:11" x14ac:dyDescent="0.25">
      <c r="A26" s="16"/>
      <c r="B26" s="17"/>
      <c r="C26" s="17"/>
      <c r="D26" s="18" t="s">
        <v>28</v>
      </c>
      <c r="E26" s="17"/>
      <c r="F26" s="38">
        <f>F31</f>
        <v>0</v>
      </c>
      <c r="G26" s="19">
        <f t="shared" ref="G26:K26" si="16">G31</f>
        <v>0</v>
      </c>
      <c r="H26" s="19">
        <f t="shared" si="16"/>
        <v>0</v>
      </c>
      <c r="I26" s="19">
        <f t="shared" si="16"/>
        <v>0</v>
      </c>
      <c r="J26" s="19">
        <f t="shared" si="16"/>
        <v>0</v>
      </c>
      <c r="K26" s="19">
        <f t="shared" si="16"/>
        <v>0</v>
      </c>
    </row>
    <row r="27" spans="1:11" x14ac:dyDescent="0.25">
      <c r="A27" s="25"/>
      <c r="B27" s="26">
        <v>16935</v>
      </c>
      <c r="C27" s="54" t="s">
        <v>51</v>
      </c>
      <c r="D27" s="27" t="s">
        <v>30</v>
      </c>
      <c r="E27" s="26">
        <f>E28</f>
        <v>15</v>
      </c>
      <c r="F27" s="129">
        <f>SUM(F28:F31)</f>
        <v>106571</v>
      </c>
      <c r="G27" s="28">
        <f t="shared" ref="G27:K27" si="17">SUM(G28:G31)</f>
        <v>15000</v>
      </c>
      <c r="H27" s="28">
        <f t="shared" si="17"/>
        <v>0</v>
      </c>
      <c r="I27" s="28">
        <f t="shared" si="17"/>
        <v>0</v>
      </c>
      <c r="J27" s="28">
        <f t="shared" si="17"/>
        <v>0</v>
      </c>
      <c r="K27" s="28">
        <f t="shared" si="17"/>
        <v>121571</v>
      </c>
    </row>
    <row r="28" spans="1:11" x14ac:dyDescent="0.25">
      <c r="A28" s="16"/>
      <c r="B28" s="17"/>
      <c r="C28" s="17"/>
      <c r="D28" s="18" t="s">
        <v>25</v>
      </c>
      <c r="E28" s="17">
        <v>15</v>
      </c>
      <c r="F28" s="38">
        <v>106571</v>
      </c>
      <c r="G28" s="19">
        <v>15000</v>
      </c>
      <c r="H28" s="19">
        <v>0</v>
      </c>
      <c r="I28" s="19">
        <v>0</v>
      </c>
      <c r="J28" s="19">
        <v>0</v>
      </c>
      <c r="K28" s="19">
        <f>SUM(F28:J28)</f>
        <v>121571</v>
      </c>
    </row>
    <row r="29" spans="1:11" x14ac:dyDescent="0.25">
      <c r="A29" s="16"/>
      <c r="B29" s="17"/>
      <c r="C29" s="17"/>
      <c r="D29" s="18" t="s">
        <v>26</v>
      </c>
      <c r="E29" s="17"/>
      <c r="F29" s="38">
        <v>0</v>
      </c>
      <c r="G29" s="19">
        <v>0</v>
      </c>
      <c r="H29" s="19">
        <v>0</v>
      </c>
      <c r="I29" s="19">
        <v>0</v>
      </c>
      <c r="J29" s="19">
        <v>0</v>
      </c>
      <c r="K29" s="24">
        <f>SUM(F29:J29)</f>
        <v>0</v>
      </c>
    </row>
    <row r="30" spans="1:11" x14ac:dyDescent="0.25">
      <c r="A30" s="16"/>
      <c r="B30" s="17"/>
      <c r="C30" s="17"/>
      <c r="D30" s="18" t="s">
        <v>27</v>
      </c>
      <c r="E30" s="30"/>
      <c r="F30" s="38"/>
      <c r="G30" s="19"/>
      <c r="H30" s="19"/>
      <c r="I30" s="19"/>
      <c r="J30" s="19"/>
      <c r="K30" s="24"/>
    </row>
    <row r="31" spans="1:11" x14ac:dyDescent="0.25">
      <c r="A31" s="16"/>
      <c r="B31" s="17"/>
      <c r="C31" s="17"/>
      <c r="D31" s="18" t="s">
        <v>28</v>
      </c>
      <c r="E31" s="30"/>
      <c r="F31" s="38"/>
      <c r="G31" s="19"/>
      <c r="H31" s="19"/>
      <c r="I31" s="19"/>
      <c r="J31" s="19"/>
      <c r="K31" s="24"/>
    </row>
    <row r="32" spans="1:11" x14ac:dyDescent="0.25">
      <c r="A32" s="21">
        <v>163</v>
      </c>
      <c r="B32" s="22"/>
      <c r="C32" s="22"/>
      <c r="D32" s="21" t="s">
        <v>31</v>
      </c>
      <c r="E32" s="22">
        <f>E33</f>
        <v>14</v>
      </c>
      <c r="F32" s="128">
        <f>F37</f>
        <v>92083</v>
      </c>
      <c r="G32" s="23">
        <f t="shared" ref="G32:K32" si="18">G37</f>
        <v>90000</v>
      </c>
      <c r="H32" s="23">
        <f t="shared" si="18"/>
        <v>48000</v>
      </c>
      <c r="I32" s="23">
        <f t="shared" si="18"/>
        <v>0</v>
      </c>
      <c r="J32" s="23">
        <f t="shared" si="18"/>
        <v>8000</v>
      </c>
      <c r="K32" s="23">
        <f t="shared" si="18"/>
        <v>238083</v>
      </c>
    </row>
    <row r="33" spans="1:13" x14ac:dyDescent="0.25">
      <c r="A33" s="16"/>
      <c r="B33" s="17"/>
      <c r="C33" s="17"/>
      <c r="D33" s="18" t="s">
        <v>25</v>
      </c>
      <c r="E33" s="17">
        <f>E38</f>
        <v>14</v>
      </c>
      <c r="F33" s="38">
        <f>F38</f>
        <v>92083</v>
      </c>
      <c r="G33" s="19">
        <f t="shared" ref="G33:J33" si="19">G38</f>
        <v>80000</v>
      </c>
      <c r="H33" s="19">
        <f t="shared" si="19"/>
        <v>48000</v>
      </c>
      <c r="I33" s="19">
        <f t="shared" si="19"/>
        <v>0</v>
      </c>
      <c r="J33" s="19">
        <f t="shared" si="19"/>
        <v>8000</v>
      </c>
      <c r="K33" s="19">
        <f>SUM(F33:J33)</f>
        <v>228083</v>
      </c>
    </row>
    <row r="34" spans="1:13" x14ac:dyDescent="0.25">
      <c r="A34" s="16"/>
      <c r="B34" s="17"/>
      <c r="C34" s="17"/>
      <c r="D34" s="18" t="s">
        <v>26</v>
      </c>
      <c r="E34" s="17"/>
      <c r="F34" s="38">
        <f>F39</f>
        <v>0</v>
      </c>
      <c r="G34" s="19">
        <f t="shared" ref="G34:J34" si="20">G39</f>
        <v>10000</v>
      </c>
      <c r="H34" s="19">
        <f t="shared" si="20"/>
        <v>0</v>
      </c>
      <c r="I34" s="19">
        <f t="shared" si="20"/>
        <v>0</v>
      </c>
      <c r="J34" s="19">
        <f t="shared" si="20"/>
        <v>0</v>
      </c>
      <c r="K34" s="19">
        <f>SUM(F34:J34)</f>
        <v>10000</v>
      </c>
    </row>
    <row r="35" spans="1:13" x14ac:dyDescent="0.25">
      <c r="A35" s="16"/>
      <c r="B35" s="17"/>
      <c r="C35" s="17"/>
      <c r="D35" s="18" t="s">
        <v>27</v>
      </c>
      <c r="E35" s="17"/>
      <c r="F35" s="38">
        <f>F40</f>
        <v>0</v>
      </c>
      <c r="G35" s="19">
        <f t="shared" ref="G35:J35" si="21">G40</f>
        <v>0</v>
      </c>
      <c r="H35" s="19">
        <f t="shared" si="21"/>
        <v>0</v>
      </c>
      <c r="I35" s="19">
        <f t="shared" si="21"/>
        <v>0</v>
      </c>
      <c r="J35" s="19">
        <f t="shared" si="21"/>
        <v>0</v>
      </c>
      <c r="K35" s="19">
        <f>SUM(F35:J35)</f>
        <v>0</v>
      </c>
    </row>
    <row r="36" spans="1:13" x14ac:dyDescent="0.25">
      <c r="A36" s="16"/>
      <c r="B36" s="17"/>
      <c r="C36" s="17"/>
      <c r="D36" s="18" t="s">
        <v>28</v>
      </c>
      <c r="E36" s="17"/>
      <c r="F36" s="38">
        <f>F41</f>
        <v>0</v>
      </c>
      <c r="G36" s="19">
        <f t="shared" ref="G36:J36" si="22">G41</f>
        <v>0</v>
      </c>
      <c r="H36" s="19">
        <f t="shared" si="22"/>
        <v>0</v>
      </c>
      <c r="I36" s="19">
        <f t="shared" si="22"/>
        <v>0</v>
      </c>
      <c r="J36" s="19">
        <f t="shared" si="22"/>
        <v>0</v>
      </c>
      <c r="K36" s="19">
        <f>SUM(F36:J36)</f>
        <v>0</v>
      </c>
    </row>
    <row r="37" spans="1:13" x14ac:dyDescent="0.25">
      <c r="A37" s="25"/>
      <c r="B37" s="26">
        <v>16335</v>
      </c>
      <c r="C37" s="54" t="s">
        <v>60</v>
      </c>
      <c r="D37" s="27" t="s">
        <v>32</v>
      </c>
      <c r="E37" s="26">
        <f>E38</f>
        <v>14</v>
      </c>
      <c r="F37" s="129">
        <f>SUM(F38:F41)</f>
        <v>92083</v>
      </c>
      <c r="G37" s="28">
        <f t="shared" ref="G37:K37" si="23">SUM(G38:G41)</f>
        <v>90000</v>
      </c>
      <c r="H37" s="28">
        <f t="shared" si="23"/>
        <v>48000</v>
      </c>
      <c r="I37" s="28">
        <f t="shared" si="23"/>
        <v>0</v>
      </c>
      <c r="J37" s="28">
        <f t="shared" si="23"/>
        <v>8000</v>
      </c>
      <c r="K37" s="28">
        <f t="shared" si="23"/>
        <v>238083</v>
      </c>
    </row>
    <row r="38" spans="1:13" x14ac:dyDescent="0.25">
      <c r="A38" s="16"/>
      <c r="B38" s="17"/>
      <c r="C38" s="17"/>
      <c r="D38" s="18" t="s">
        <v>25</v>
      </c>
      <c r="E38" s="17">
        <v>14</v>
      </c>
      <c r="F38" s="38">
        <v>92083</v>
      </c>
      <c r="G38" s="19">
        <v>80000</v>
      </c>
      <c r="H38" s="32">
        <v>48000</v>
      </c>
      <c r="I38" s="19">
        <v>0</v>
      </c>
      <c r="J38" s="19">
        <v>8000</v>
      </c>
      <c r="K38" s="29">
        <f>SUM(F38:J38)</f>
        <v>228083</v>
      </c>
      <c r="M38" s="20"/>
    </row>
    <row r="39" spans="1:13" x14ac:dyDescent="0.25">
      <c r="A39" s="16"/>
      <c r="B39" s="17"/>
      <c r="C39" s="17"/>
      <c r="D39" s="18" t="s">
        <v>26</v>
      </c>
      <c r="E39" s="17"/>
      <c r="F39" s="38">
        <v>0</v>
      </c>
      <c r="G39" s="19">
        <v>10000</v>
      </c>
      <c r="H39" s="19">
        <v>0</v>
      </c>
      <c r="I39" s="19">
        <v>0</v>
      </c>
      <c r="J39" s="19">
        <v>0</v>
      </c>
      <c r="K39" s="29">
        <f t="shared" ref="K39:K41" si="24">SUM(F39:J39)</f>
        <v>10000</v>
      </c>
      <c r="M39" s="20"/>
    </row>
    <row r="40" spans="1:13" x14ac:dyDescent="0.25">
      <c r="A40" s="16"/>
      <c r="B40" s="17"/>
      <c r="C40" s="17"/>
      <c r="D40" s="18" t="s">
        <v>27</v>
      </c>
      <c r="E40" s="17"/>
      <c r="F40" s="38"/>
      <c r="G40" s="19"/>
      <c r="H40" s="19"/>
      <c r="I40" s="19"/>
      <c r="J40" s="19"/>
      <c r="K40" s="29">
        <f t="shared" si="24"/>
        <v>0</v>
      </c>
    </row>
    <row r="41" spans="1:13" x14ac:dyDescent="0.25">
      <c r="A41" s="16"/>
      <c r="B41" s="17"/>
      <c r="C41" s="17"/>
      <c r="D41" s="18" t="s">
        <v>28</v>
      </c>
      <c r="E41" s="17"/>
      <c r="F41" s="38"/>
      <c r="G41" s="19"/>
      <c r="H41" s="19"/>
      <c r="I41" s="19"/>
      <c r="J41" s="19"/>
      <c r="K41" s="29">
        <f t="shared" si="24"/>
        <v>0</v>
      </c>
    </row>
    <row r="42" spans="1:13" x14ac:dyDescent="0.25">
      <c r="A42" s="21">
        <v>175</v>
      </c>
      <c r="B42" s="22"/>
      <c r="C42" s="22"/>
      <c r="D42" s="21" t="s">
        <v>33</v>
      </c>
      <c r="E42" s="22">
        <f t="shared" ref="E42:K43" si="25">E47</f>
        <v>8</v>
      </c>
      <c r="F42" s="128">
        <f>F47</f>
        <v>62145</v>
      </c>
      <c r="G42" s="23">
        <f t="shared" ref="G42:K42" si="26">G47</f>
        <v>3000</v>
      </c>
      <c r="H42" s="23">
        <f t="shared" si="26"/>
        <v>0</v>
      </c>
      <c r="I42" s="23">
        <f t="shared" si="26"/>
        <v>0</v>
      </c>
      <c r="J42" s="23">
        <f t="shared" si="26"/>
        <v>0</v>
      </c>
      <c r="K42" s="23">
        <f t="shared" si="26"/>
        <v>65145</v>
      </c>
    </row>
    <row r="43" spans="1:13" x14ac:dyDescent="0.25">
      <c r="A43" s="16"/>
      <c r="B43" s="17"/>
      <c r="C43" s="17"/>
      <c r="D43" s="18" t="s">
        <v>25</v>
      </c>
      <c r="E43" s="17">
        <f t="shared" si="25"/>
        <v>8</v>
      </c>
      <c r="F43" s="38">
        <f t="shared" si="25"/>
        <v>62145</v>
      </c>
      <c r="G43" s="19">
        <f t="shared" si="25"/>
        <v>3000</v>
      </c>
      <c r="H43" s="19">
        <f t="shared" si="25"/>
        <v>0</v>
      </c>
      <c r="I43" s="19">
        <f t="shared" si="25"/>
        <v>0</v>
      </c>
      <c r="J43" s="19">
        <f t="shared" si="25"/>
        <v>0</v>
      </c>
      <c r="K43" s="19">
        <f t="shared" si="25"/>
        <v>65145</v>
      </c>
    </row>
    <row r="44" spans="1:13" x14ac:dyDescent="0.25">
      <c r="A44" s="16"/>
      <c r="B44" s="17"/>
      <c r="C44" s="17"/>
      <c r="D44" s="18" t="s">
        <v>26</v>
      </c>
      <c r="E44" s="17"/>
      <c r="F44" s="38">
        <f>F49</f>
        <v>0</v>
      </c>
      <c r="G44" s="19">
        <f t="shared" ref="G44:K44" si="27">G49</f>
        <v>0</v>
      </c>
      <c r="H44" s="19">
        <f t="shared" si="27"/>
        <v>0</v>
      </c>
      <c r="I44" s="19">
        <f t="shared" si="27"/>
        <v>0</v>
      </c>
      <c r="J44" s="19">
        <f t="shared" si="27"/>
        <v>0</v>
      </c>
      <c r="K44" s="19">
        <f t="shared" si="27"/>
        <v>0</v>
      </c>
    </row>
    <row r="45" spans="1:13" x14ac:dyDescent="0.25">
      <c r="A45" s="16"/>
      <c r="B45" s="17"/>
      <c r="C45" s="17"/>
      <c r="D45" s="18" t="s">
        <v>27</v>
      </c>
      <c r="E45" s="17"/>
      <c r="F45" s="38">
        <f>F50</f>
        <v>0</v>
      </c>
      <c r="G45" s="19">
        <f t="shared" ref="G45:K45" si="28">G50</f>
        <v>0</v>
      </c>
      <c r="H45" s="19">
        <f t="shared" si="28"/>
        <v>0</v>
      </c>
      <c r="I45" s="19">
        <f t="shared" si="28"/>
        <v>0</v>
      </c>
      <c r="J45" s="19">
        <f t="shared" si="28"/>
        <v>0</v>
      </c>
      <c r="K45" s="19">
        <f t="shared" si="28"/>
        <v>0</v>
      </c>
    </row>
    <row r="46" spans="1:13" x14ac:dyDescent="0.25">
      <c r="A46" s="16"/>
      <c r="B46" s="17"/>
      <c r="C46" s="17"/>
      <c r="D46" s="18" t="s">
        <v>28</v>
      </c>
      <c r="E46" s="17"/>
      <c r="F46" s="38">
        <f>F51</f>
        <v>0</v>
      </c>
      <c r="G46" s="19">
        <f t="shared" ref="G46:K46" si="29">G51</f>
        <v>0</v>
      </c>
      <c r="H46" s="19">
        <f t="shared" si="29"/>
        <v>0</v>
      </c>
      <c r="I46" s="19">
        <f t="shared" si="29"/>
        <v>0</v>
      </c>
      <c r="J46" s="19">
        <f t="shared" si="29"/>
        <v>0</v>
      </c>
      <c r="K46" s="19">
        <f t="shared" si="29"/>
        <v>0</v>
      </c>
    </row>
    <row r="47" spans="1:13" x14ac:dyDescent="0.25">
      <c r="A47" s="25"/>
      <c r="B47" s="26">
        <v>17535</v>
      </c>
      <c r="C47" s="54" t="s">
        <v>52</v>
      </c>
      <c r="D47" s="27" t="s">
        <v>34</v>
      </c>
      <c r="E47" s="26">
        <f>E48</f>
        <v>8</v>
      </c>
      <c r="F47" s="129">
        <f>SUM(F48:F51)</f>
        <v>62145</v>
      </c>
      <c r="G47" s="28">
        <f t="shared" ref="G47:K47" si="30">SUM(G48:G51)</f>
        <v>3000</v>
      </c>
      <c r="H47" s="28">
        <f t="shared" si="30"/>
        <v>0</v>
      </c>
      <c r="I47" s="28">
        <f t="shared" si="30"/>
        <v>0</v>
      </c>
      <c r="J47" s="28">
        <f t="shared" si="30"/>
        <v>0</v>
      </c>
      <c r="K47" s="28">
        <f t="shared" si="30"/>
        <v>65145</v>
      </c>
    </row>
    <row r="48" spans="1:13" x14ac:dyDescent="0.25">
      <c r="A48" s="16"/>
      <c r="B48" s="17"/>
      <c r="C48" s="17"/>
      <c r="D48" s="18" t="s">
        <v>25</v>
      </c>
      <c r="E48" s="17">
        <v>8</v>
      </c>
      <c r="F48" s="38">
        <v>62145</v>
      </c>
      <c r="G48" s="19">
        <v>3000</v>
      </c>
      <c r="H48" s="19">
        <v>0</v>
      </c>
      <c r="I48" s="19">
        <v>0</v>
      </c>
      <c r="J48" s="19">
        <v>0</v>
      </c>
      <c r="K48" s="29">
        <f>SUM(F48:J48)</f>
        <v>65145</v>
      </c>
    </row>
    <row r="49" spans="1:13" x14ac:dyDescent="0.25">
      <c r="A49" s="16"/>
      <c r="B49" s="17"/>
      <c r="C49" s="17"/>
      <c r="D49" s="18" t="s">
        <v>26</v>
      </c>
      <c r="E49" s="17"/>
      <c r="F49" s="38"/>
      <c r="G49" s="19"/>
      <c r="H49" s="19"/>
      <c r="I49" s="19"/>
      <c r="J49" s="19">
        <v>0</v>
      </c>
      <c r="K49" s="24">
        <v>0</v>
      </c>
    </row>
    <row r="50" spans="1:13" x14ac:dyDescent="0.25">
      <c r="A50" s="16"/>
      <c r="B50" s="17"/>
      <c r="C50" s="17"/>
      <c r="D50" s="18" t="s">
        <v>27</v>
      </c>
      <c r="E50" s="17"/>
      <c r="F50" s="38"/>
      <c r="G50" s="19"/>
      <c r="H50" s="19"/>
      <c r="I50" s="19"/>
      <c r="J50" s="19"/>
      <c r="K50" s="24"/>
    </row>
    <row r="51" spans="1:13" x14ac:dyDescent="0.25">
      <c r="A51" s="16"/>
      <c r="B51" s="17"/>
      <c r="C51" s="17"/>
      <c r="D51" s="18" t="s">
        <v>28</v>
      </c>
      <c r="E51" s="17"/>
      <c r="F51" s="38"/>
      <c r="G51" s="19"/>
      <c r="H51" s="19"/>
      <c r="I51" s="19"/>
      <c r="J51" s="19"/>
      <c r="K51" s="24"/>
    </row>
    <row r="52" spans="1:13" ht="27.75" customHeight="1" x14ac:dyDescent="0.25">
      <c r="A52" s="21">
        <v>180</v>
      </c>
      <c r="B52" s="22"/>
      <c r="C52" s="22"/>
      <c r="D52" s="21" t="s">
        <v>35</v>
      </c>
      <c r="E52" s="22">
        <f>E53</f>
        <v>10</v>
      </c>
      <c r="F52" s="128">
        <f>F57</f>
        <v>81773</v>
      </c>
      <c r="G52" s="23">
        <f t="shared" ref="G52:K52" si="31">G57</f>
        <v>105000</v>
      </c>
      <c r="H52" s="23">
        <f t="shared" si="31"/>
        <v>0</v>
      </c>
      <c r="I52" s="23">
        <f t="shared" si="31"/>
        <v>15000</v>
      </c>
      <c r="J52" s="23">
        <f t="shared" si="31"/>
        <v>63000</v>
      </c>
      <c r="K52" s="23">
        <f t="shared" si="31"/>
        <v>264773</v>
      </c>
    </row>
    <row r="53" spans="1:13" x14ac:dyDescent="0.25">
      <c r="A53" s="16"/>
      <c r="B53" s="17"/>
      <c r="C53" s="17"/>
      <c r="D53" s="18" t="s">
        <v>25</v>
      </c>
      <c r="E53" s="17">
        <f>E58</f>
        <v>10</v>
      </c>
      <c r="F53" s="38">
        <f>F58</f>
        <v>81773</v>
      </c>
      <c r="G53" s="19">
        <f>G58</f>
        <v>100000</v>
      </c>
      <c r="H53" s="19">
        <v>0</v>
      </c>
      <c r="I53" s="19">
        <v>0</v>
      </c>
      <c r="J53" s="19">
        <f>J58</f>
        <v>58000</v>
      </c>
      <c r="K53" s="29">
        <f t="shared" ref="K53:K59" si="32">SUM(F53:J53)</f>
        <v>239773</v>
      </c>
    </row>
    <row r="54" spans="1:13" x14ac:dyDescent="0.25">
      <c r="A54" s="16"/>
      <c r="B54" s="17"/>
      <c r="C54" s="17"/>
      <c r="D54" s="18" t="s">
        <v>26</v>
      </c>
      <c r="E54" s="17"/>
      <c r="F54" s="38">
        <f>F59</f>
        <v>0</v>
      </c>
      <c r="G54" s="19">
        <f t="shared" ref="G54:J56" si="33">G59</f>
        <v>5000</v>
      </c>
      <c r="H54" s="19">
        <f t="shared" si="33"/>
        <v>0</v>
      </c>
      <c r="I54" s="19">
        <f t="shared" si="33"/>
        <v>15000</v>
      </c>
      <c r="J54" s="19">
        <f t="shared" si="33"/>
        <v>5000</v>
      </c>
      <c r="K54" s="29">
        <f t="shared" si="32"/>
        <v>25000</v>
      </c>
    </row>
    <row r="55" spans="1:13" x14ac:dyDescent="0.25">
      <c r="A55" s="16"/>
      <c r="B55" s="17"/>
      <c r="C55" s="17"/>
      <c r="D55" s="18" t="s">
        <v>27</v>
      </c>
      <c r="E55" s="17"/>
      <c r="F55" s="38">
        <f>F60</f>
        <v>0</v>
      </c>
      <c r="G55" s="19">
        <f t="shared" si="33"/>
        <v>0</v>
      </c>
      <c r="H55" s="19">
        <f t="shared" si="33"/>
        <v>0</v>
      </c>
      <c r="I55" s="19">
        <f t="shared" si="33"/>
        <v>0</v>
      </c>
      <c r="J55" s="19">
        <f t="shared" si="33"/>
        <v>0</v>
      </c>
      <c r="K55" s="29">
        <f t="shared" si="32"/>
        <v>0</v>
      </c>
    </row>
    <row r="56" spans="1:13" x14ac:dyDescent="0.25">
      <c r="A56" s="16"/>
      <c r="B56" s="17"/>
      <c r="C56" s="17"/>
      <c r="D56" s="18" t="s">
        <v>28</v>
      </c>
      <c r="E56" s="17"/>
      <c r="F56" s="38">
        <f>F61</f>
        <v>0</v>
      </c>
      <c r="G56" s="19">
        <f t="shared" si="33"/>
        <v>0</v>
      </c>
      <c r="H56" s="19">
        <f t="shared" si="33"/>
        <v>0</v>
      </c>
      <c r="I56" s="19">
        <f t="shared" si="33"/>
        <v>0</v>
      </c>
      <c r="J56" s="19">
        <f t="shared" si="33"/>
        <v>0</v>
      </c>
      <c r="K56" s="29">
        <f t="shared" si="32"/>
        <v>0</v>
      </c>
    </row>
    <row r="57" spans="1:13" x14ac:dyDescent="0.25">
      <c r="A57" s="25"/>
      <c r="B57" s="26">
        <v>18444</v>
      </c>
      <c r="C57" s="54" t="s">
        <v>61</v>
      </c>
      <c r="D57" s="27" t="s">
        <v>36</v>
      </c>
      <c r="E57" s="26">
        <f>E58</f>
        <v>10</v>
      </c>
      <c r="F57" s="129">
        <f>SUM(F58:F61)</f>
        <v>81773</v>
      </c>
      <c r="G57" s="28">
        <f t="shared" ref="G57:K57" si="34">SUM(G58:G61)</f>
        <v>105000</v>
      </c>
      <c r="H57" s="28">
        <f t="shared" si="34"/>
        <v>0</v>
      </c>
      <c r="I57" s="28">
        <f t="shared" si="34"/>
        <v>15000</v>
      </c>
      <c r="J57" s="28">
        <f t="shared" si="34"/>
        <v>63000</v>
      </c>
      <c r="K57" s="28">
        <f t="shared" si="34"/>
        <v>264773</v>
      </c>
    </row>
    <row r="58" spans="1:13" x14ac:dyDescent="0.25">
      <c r="A58" s="16"/>
      <c r="B58" s="17"/>
      <c r="C58" s="17"/>
      <c r="D58" s="18" t="s">
        <v>25</v>
      </c>
      <c r="E58" s="17">
        <v>10</v>
      </c>
      <c r="F58" s="38">
        <v>81773</v>
      </c>
      <c r="G58" s="19">
        <v>100000</v>
      </c>
      <c r="H58" s="19">
        <v>0</v>
      </c>
      <c r="I58" s="19">
        <v>0</v>
      </c>
      <c r="J58" s="19">
        <v>58000</v>
      </c>
      <c r="K58" s="29">
        <f t="shared" si="32"/>
        <v>239773</v>
      </c>
      <c r="M58" s="20"/>
    </row>
    <row r="59" spans="1:13" x14ac:dyDescent="0.25">
      <c r="A59" s="16"/>
      <c r="B59" s="17"/>
      <c r="C59" s="17"/>
      <c r="D59" s="18" t="s">
        <v>26</v>
      </c>
      <c r="E59" s="17"/>
      <c r="F59" s="38"/>
      <c r="G59" s="19">
        <v>5000</v>
      </c>
      <c r="H59" s="19"/>
      <c r="I59" s="19">
        <v>15000</v>
      </c>
      <c r="J59" s="19">
        <v>5000</v>
      </c>
      <c r="K59" s="29">
        <f t="shared" si="32"/>
        <v>25000</v>
      </c>
    </row>
    <row r="60" spans="1:13" x14ac:dyDescent="0.25">
      <c r="A60" s="16"/>
      <c r="B60" s="17"/>
      <c r="C60" s="17"/>
      <c r="D60" s="18" t="s">
        <v>27</v>
      </c>
      <c r="E60" s="17"/>
      <c r="F60" s="38"/>
      <c r="G60" s="19"/>
      <c r="H60" s="19"/>
      <c r="I60" s="19"/>
      <c r="J60" s="19"/>
      <c r="K60" s="24"/>
    </row>
    <row r="61" spans="1:13" x14ac:dyDescent="0.25">
      <c r="A61" s="16"/>
      <c r="B61" s="17"/>
      <c r="C61" s="17"/>
      <c r="D61" s="18" t="s">
        <v>28</v>
      </c>
      <c r="E61" s="17"/>
      <c r="F61" s="38"/>
      <c r="G61" s="19"/>
      <c r="H61" s="19"/>
      <c r="I61" s="19"/>
      <c r="J61" s="19"/>
      <c r="K61" s="24"/>
    </row>
    <row r="62" spans="1:13" x14ac:dyDescent="0.25">
      <c r="A62" s="21">
        <v>190</v>
      </c>
      <c r="B62" s="22"/>
      <c r="C62" s="22"/>
      <c r="D62" s="21" t="s">
        <v>37</v>
      </c>
      <c r="E62" s="22">
        <v>1</v>
      </c>
      <c r="F62" s="128">
        <f>F67</f>
        <v>7234</v>
      </c>
      <c r="G62" s="23">
        <f t="shared" ref="G62:K62" si="35">G67</f>
        <v>500</v>
      </c>
      <c r="H62" s="23">
        <f t="shared" si="35"/>
        <v>0</v>
      </c>
      <c r="I62" s="23">
        <f t="shared" si="35"/>
        <v>0</v>
      </c>
      <c r="J62" s="23">
        <f t="shared" si="35"/>
        <v>0</v>
      </c>
      <c r="K62" s="23">
        <f t="shared" si="35"/>
        <v>7734</v>
      </c>
    </row>
    <row r="63" spans="1:13" x14ac:dyDescent="0.25">
      <c r="A63" s="16"/>
      <c r="B63" s="17"/>
      <c r="C63" s="17"/>
      <c r="D63" s="18" t="s">
        <v>25</v>
      </c>
      <c r="E63" s="17">
        <v>1</v>
      </c>
      <c r="F63" s="38">
        <f>F68</f>
        <v>7234</v>
      </c>
      <c r="G63" s="19">
        <f t="shared" ref="G63:J63" si="36">G68</f>
        <v>500</v>
      </c>
      <c r="H63" s="19">
        <f t="shared" si="36"/>
        <v>0</v>
      </c>
      <c r="I63" s="19">
        <f t="shared" si="36"/>
        <v>0</v>
      </c>
      <c r="J63" s="19">
        <f t="shared" si="36"/>
        <v>0</v>
      </c>
      <c r="K63" s="19">
        <f>SUM(F63:J63)</f>
        <v>7734</v>
      </c>
    </row>
    <row r="64" spans="1:13" x14ac:dyDescent="0.25">
      <c r="A64" s="16"/>
      <c r="B64" s="17"/>
      <c r="C64" s="17"/>
      <c r="D64" s="18" t="s">
        <v>26</v>
      </c>
      <c r="E64" s="17"/>
      <c r="F64" s="38">
        <f>F69</f>
        <v>0</v>
      </c>
      <c r="G64" s="19">
        <f t="shared" ref="G64:J64" si="37">G69</f>
        <v>0</v>
      </c>
      <c r="H64" s="19">
        <f t="shared" si="37"/>
        <v>0</v>
      </c>
      <c r="I64" s="19">
        <f t="shared" si="37"/>
        <v>0</v>
      </c>
      <c r="J64" s="19">
        <f t="shared" si="37"/>
        <v>0</v>
      </c>
      <c r="K64" s="19">
        <f>SUM(F64:J64)</f>
        <v>0</v>
      </c>
    </row>
    <row r="65" spans="1:11" x14ac:dyDescent="0.25">
      <c r="A65" s="16"/>
      <c r="B65" s="17"/>
      <c r="C65" s="17"/>
      <c r="D65" s="18" t="s">
        <v>27</v>
      </c>
      <c r="E65" s="17"/>
      <c r="F65" s="38">
        <f>F70</f>
        <v>0</v>
      </c>
      <c r="G65" s="19">
        <f t="shared" ref="G65:J65" si="38">G70</f>
        <v>0</v>
      </c>
      <c r="H65" s="19">
        <f t="shared" si="38"/>
        <v>0</v>
      </c>
      <c r="I65" s="19">
        <f t="shared" si="38"/>
        <v>0</v>
      </c>
      <c r="J65" s="19">
        <f t="shared" si="38"/>
        <v>0</v>
      </c>
      <c r="K65" s="19">
        <f>SUM(F65:J65)</f>
        <v>0</v>
      </c>
    </row>
    <row r="66" spans="1:11" x14ac:dyDescent="0.25">
      <c r="A66" s="16"/>
      <c r="B66" s="17"/>
      <c r="C66" s="17"/>
      <c r="D66" s="18" t="s">
        <v>28</v>
      </c>
      <c r="E66" s="17"/>
      <c r="F66" s="38">
        <f>F71</f>
        <v>0</v>
      </c>
      <c r="G66" s="19">
        <f t="shared" ref="G66:J66" si="39">G71</f>
        <v>0</v>
      </c>
      <c r="H66" s="19">
        <f t="shared" si="39"/>
        <v>0</v>
      </c>
      <c r="I66" s="19">
        <f t="shared" si="39"/>
        <v>0</v>
      </c>
      <c r="J66" s="19">
        <f t="shared" si="39"/>
        <v>0</v>
      </c>
      <c r="K66" s="19">
        <f>SUM(F66:J66)</f>
        <v>0</v>
      </c>
    </row>
    <row r="67" spans="1:11" x14ac:dyDescent="0.25">
      <c r="A67" s="25"/>
      <c r="B67" s="26">
        <v>19675</v>
      </c>
      <c r="C67" s="26">
        <v>1090</v>
      </c>
      <c r="D67" s="27" t="s">
        <v>38</v>
      </c>
      <c r="E67" s="26">
        <f>E68</f>
        <v>1</v>
      </c>
      <c r="F67" s="129">
        <f>SUM(F68:F71)</f>
        <v>7234</v>
      </c>
      <c r="G67" s="28">
        <f t="shared" ref="G67:K67" si="40">SUM(G68:G71)</f>
        <v>500</v>
      </c>
      <c r="H67" s="28">
        <f t="shared" si="40"/>
        <v>0</v>
      </c>
      <c r="I67" s="28">
        <f t="shared" si="40"/>
        <v>0</v>
      </c>
      <c r="J67" s="28">
        <f t="shared" si="40"/>
        <v>0</v>
      </c>
      <c r="K67" s="28">
        <f t="shared" si="40"/>
        <v>7734</v>
      </c>
    </row>
    <row r="68" spans="1:11" x14ac:dyDescent="0.25">
      <c r="A68" s="16"/>
      <c r="B68" s="17"/>
      <c r="C68" s="17"/>
      <c r="D68" s="18" t="s">
        <v>25</v>
      </c>
      <c r="E68" s="17">
        <v>1</v>
      </c>
      <c r="F68" s="38">
        <v>7234</v>
      </c>
      <c r="G68" s="19">
        <v>500</v>
      </c>
      <c r="H68" s="19"/>
      <c r="I68" s="19"/>
      <c r="J68" s="19">
        <v>0</v>
      </c>
      <c r="K68" s="29">
        <f>SUM(F68:J68)</f>
        <v>7734</v>
      </c>
    </row>
    <row r="69" spans="1:11" x14ac:dyDescent="0.25">
      <c r="A69" s="16"/>
      <c r="B69" s="17"/>
      <c r="C69" s="17"/>
      <c r="D69" s="18" t="s">
        <v>26</v>
      </c>
      <c r="E69" s="17"/>
      <c r="F69" s="38"/>
      <c r="G69" s="19"/>
      <c r="H69" s="19"/>
      <c r="I69" s="19"/>
      <c r="J69" s="19">
        <v>0</v>
      </c>
      <c r="K69" s="29">
        <v>0</v>
      </c>
    </row>
    <row r="70" spans="1:11" x14ac:dyDescent="0.25">
      <c r="A70" s="16"/>
      <c r="B70" s="17"/>
      <c r="C70" s="17"/>
      <c r="D70" s="18" t="s">
        <v>27</v>
      </c>
      <c r="E70" s="17"/>
      <c r="F70" s="38"/>
      <c r="G70" s="19"/>
      <c r="H70" s="19"/>
      <c r="I70" s="19"/>
      <c r="J70" s="19"/>
      <c r="K70" s="24"/>
    </row>
    <row r="71" spans="1:11" x14ac:dyDescent="0.25">
      <c r="A71" s="16"/>
      <c r="B71" s="17"/>
      <c r="C71" s="17"/>
      <c r="D71" s="18" t="s">
        <v>28</v>
      </c>
      <c r="E71" s="17"/>
      <c r="F71" s="38"/>
      <c r="G71" s="19"/>
      <c r="H71" s="19"/>
      <c r="I71" s="19"/>
      <c r="J71" s="19"/>
      <c r="K71" s="24"/>
    </row>
    <row r="72" spans="1:11" x14ac:dyDescent="0.25">
      <c r="A72" s="21">
        <v>470</v>
      </c>
      <c r="B72" s="22"/>
      <c r="C72" s="22"/>
      <c r="D72" s="21" t="s">
        <v>39</v>
      </c>
      <c r="E72" s="22">
        <f t="shared" ref="E72:J73" si="41">E77</f>
        <v>5</v>
      </c>
      <c r="F72" s="128">
        <f>F73+F74+F75+F76</f>
        <v>34274</v>
      </c>
      <c r="G72" s="23">
        <f t="shared" ref="G72:K72" si="42">G73+G74+G75+G76</f>
        <v>2000</v>
      </c>
      <c r="H72" s="23">
        <f t="shared" si="42"/>
        <v>0</v>
      </c>
      <c r="I72" s="23">
        <f t="shared" si="42"/>
        <v>16000</v>
      </c>
      <c r="J72" s="23">
        <f t="shared" si="42"/>
        <v>0</v>
      </c>
      <c r="K72" s="23">
        <f t="shared" si="42"/>
        <v>52274</v>
      </c>
    </row>
    <row r="73" spans="1:11" x14ac:dyDescent="0.25">
      <c r="A73" s="16"/>
      <c r="B73" s="17"/>
      <c r="C73" s="17"/>
      <c r="D73" s="18" t="s">
        <v>25</v>
      </c>
      <c r="E73" s="17">
        <f t="shared" si="41"/>
        <v>5</v>
      </c>
      <c r="F73" s="38">
        <f t="shared" si="41"/>
        <v>34274</v>
      </c>
      <c r="G73" s="19">
        <f t="shared" si="41"/>
        <v>2000</v>
      </c>
      <c r="H73" s="19">
        <f t="shared" si="41"/>
        <v>0</v>
      </c>
      <c r="I73" s="19">
        <f t="shared" si="41"/>
        <v>0</v>
      </c>
      <c r="J73" s="19">
        <f t="shared" si="41"/>
        <v>0</v>
      </c>
      <c r="K73" s="29">
        <f>SUM(F73:J73)</f>
        <v>36274</v>
      </c>
    </row>
    <row r="74" spans="1:11" x14ac:dyDescent="0.25">
      <c r="A74" s="16"/>
      <c r="B74" s="17"/>
      <c r="C74" s="17"/>
      <c r="D74" s="18" t="s">
        <v>26</v>
      </c>
      <c r="E74" s="17"/>
      <c r="F74" s="38">
        <f>F79</f>
        <v>0</v>
      </c>
      <c r="G74" s="19">
        <v>0</v>
      </c>
      <c r="H74" s="19">
        <v>0</v>
      </c>
      <c r="I74" s="19">
        <f>I79</f>
        <v>16000</v>
      </c>
      <c r="J74" s="19">
        <v>0</v>
      </c>
      <c r="K74" s="29">
        <f t="shared" ref="K74:K79" si="43">SUM(F74:J74)</f>
        <v>16000</v>
      </c>
    </row>
    <row r="75" spans="1:11" x14ac:dyDescent="0.25">
      <c r="A75" s="16"/>
      <c r="B75" s="17"/>
      <c r="C75" s="17"/>
      <c r="D75" s="18" t="s">
        <v>27</v>
      </c>
      <c r="E75" s="17"/>
      <c r="F75" s="38">
        <f>F80</f>
        <v>0</v>
      </c>
      <c r="G75" s="19">
        <f t="shared" ref="G75:K76" si="44">G80</f>
        <v>0</v>
      </c>
      <c r="H75" s="19">
        <f t="shared" si="44"/>
        <v>0</v>
      </c>
      <c r="I75" s="19">
        <f t="shared" si="44"/>
        <v>0</v>
      </c>
      <c r="J75" s="19">
        <f t="shared" si="44"/>
        <v>0</v>
      </c>
      <c r="K75" s="19">
        <f t="shared" si="44"/>
        <v>0</v>
      </c>
    </row>
    <row r="76" spans="1:11" x14ac:dyDescent="0.25">
      <c r="A76" s="16"/>
      <c r="B76" s="17"/>
      <c r="C76" s="17"/>
      <c r="D76" s="18" t="s">
        <v>28</v>
      </c>
      <c r="E76" s="17"/>
      <c r="F76" s="38">
        <f>F81</f>
        <v>0</v>
      </c>
      <c r="G76" s="19">
        <f t="shared" si="44"/>
        <v>0</v>
      </c>
      <c r="H76" s="19">
        <f t="shared" si="44"/>
        <v>0</v>
      </c>
      <c r="I76" s="19">
        <f t="shared" si="44"/>
        <v>0</v>
      </c>
      <c r="J76" s="19">
        <f t="shared" si="44"/>
        <v>0</v>
      </c>
      <c r="K76" s="19">
        <f t="shared" si="44"/>
        <v>0</v>
      </c>
    </row>
    <row r="77" spans="1:11" x14ac:dyDescent="0.25">
      <c r="A77" s="25"/>
      <c r="B77" s="26">
        <v>47115</v>
      </c>
      <c r="C77" s="54" t="s">
        <v>54</v>
      </c>
      <c r="D77" s="27" t="s">
        <v>40</v>
      </c>
      <c r="E77" s="26">
        <f>E78</f>
        <v>5</v>
      </c>
      <c r="F77" s="129">
        <f>F78+F79+F80+F81</f>
        <v>34274</v>
      </c>
      <c r="G77" s="28">
        <f t="shared" ref="G77:K77" si="45">G78+G79+G80+G81</f>
        <v>2000</v>
      </c>
      <c r="H77" s="28">
        <f t="shared" si="45"/>
        <v>0</v>
      </c>
      <c r="I77" s="28">
        <f t="shared" si="45"/>
        <v>16000</v>
      </c>
      <c r="J77" s="28">
        <f t="shared" si="45"/>
        <v>0</v>
      </c>
      <c r="K77" s="28">
        <f t="shared" si="45"/>
        <v>52274</v>
      </c>
    </row>
    <row r="78" spans="1:11" x14ac:dyDescent="0.25">
      <c r="A78" s="16"/>
      <c r="B78" s="17"/>
      <c r="C78" s="17"/>
      <c r="D78" s="18" t="s">
        <v>25</v>
      </c>
      <c r="E78" s="17">
        <v>5</v>
      </c>
      <c r="F78" s="38">
        <v>34274</v>
      </c>
      <c r="G78" s="19">
        <v>2000</v>
      </c>
      <c r="H78" s="19"/>
      <c r="I78" s="32">
        <v>0</v>
      </c>
      <c r="J78" s="19">
        <v>0</v>
      </c>
      <c r="K78" s="29">
        <f>SUM(F78:J78)</f>
        <v>36274</v>
      </c>
    </row>
    <row r="79" spans="1:11" x14ac:dyDescent="0.25">
      <c r="A79" s="16"/>
      <c r="B79" s="17"/>
      <c r="C79" s="17"/>
      <c r="D79" s="18" t="s">
        <v>26</v>
      </c>
      <c r="E79" s="17"/>
      <c r="F79" s="38"/>
      <c r="G79" s="19"/>
      <c r="H79" s="19"/>
      <c r="I79" s="19">
        <v>16000</v>
      </c>
      <c r="J79" s="19">
        <v>0</v>
      </c>
      <c r="K79" s="29">
        <f t="shared" si="43"/>
        <v>16000</v>
      </c>
    </row>
    <row r="80" spans="1:11" x14ac:dyDescent="0.25">
      <c r="A80" s="16"/>
      <c r="B80" s="17"/>
      <c r="C80" s="17"/>
      <c r="D80" s="18" t="s">
        <v>27</v>
      </c>
      <c r="E80" s="17"/>
      <c r="F80" s="38"/>
      <c r="G80" s="19"/>
      <c r="H80" s="19"/>
      <c r="I80" s="19"/>
      <c r="J80" s="19"/>
      <c r="K80" s="19"/>
    </row>
    <row r="81" spans="1:13" x14ac:dyDescent="0.25">
      <c r="A81" s="16"/>
      <c r="B81" s="17"/>
      <c r="C81" s="17"/>
      <c r="D81" s="18" t="s">
        <v>28</v>
      </c>
      <c r="E81" s="17"/>
      <c r="F81" s="38"/>
      <c r="G81" s="19"/>
      <c r="H81" s="19"/>
      <c r="I81" s="19"/>
      <c r="J81" s="19"/>
      <c r="K81" s="19"/>
    </row>
    <row r="82" spans="1:13" x14ac:dyDescent="0.25">
      <c r="A82" s="21">
        <v>480</v>
      </c>
      <c r="B82" s="22"/>
      <c r="C82" s="22"/>
      <c r="D82" s="21" t="s">
        <v>41</v>
      </c>
      <c r="E82" s="22">
        <v>3</v>
      </c>
      <c r="F82" s="128">
        <f>F83+F84+F86</f>
        <v>26949</v>
      </c>
      <c r="G82" s="23">
        <f t="shared" ref="G82:K82" si="46">G83+G84+G86</f>
        <v>9500</v>
      </c>
      <c r="H82" s="23">
        <f t="shared" si="46"/>
        <v>0</v>
      </c>
      <c r="I82" s="23">
        <f t="shared" si="46"/>
        <v>10000</v>
      </c>
      <c r="J82" s="23">
        <f t="shared" si="46"/>
        <v>0</v>
      </c>
      <c r="K82" s="23">
        <f t="shared" si="46"/>
        <v>46449</v>
      </c>
    </row>
    <row r="83" spans="1:13" x14ac:dyDescent="0.25">
      <c r="A83" s="16"/>
      <c r="B83" s="17"/>
      <c r="C83" s="17"/>
      <c r="D83" s="18" t="s">
        <v>25</v>
      </c>
      <c r="E83" s="17">
        <v>3</v>
      </c>
      <c r="F83" s="38">
        <f>F88</f>
        <v>26949</v>
      </c>
      <c r="G83" s="19">
        <f>G88</f>
        <v>9500</v>
      </c>
      <c r="H83" s="19">
        <f t="shared" ref="H83:J83" si="47">H88</f>
        <v>0</v>
      </c>
      <c r="I83" s="19">
        <f t="shared" si="47"/>
        <v>0</v>
      </c>
      <c r="J83" s="19">
        <f t="shared" si="47"/>
        <v>0</v>
      </c>
      <c r="K83" s="24">
        <f>SUM(F83:J83)</f>
        <v>36449</v>
      </c>
    </row>
    <row r="84" spans="1:13" x14ac:dyDescent="0.25">
      <c r="A84" s="16"/>
      <c r="B84" s="17"/>
      <c r="C84" s="17"/>
      <c r="D84" s="18" t="s">
        <v>26</v>
      </c>
      <c r="E84" s="17"/>
      <c r="F84" s="38">
        <f>F89</f>
        <v>0</v>
      </c>
      <c r="G84" s="19">
        <f t="shared" ref="G84:K86" si="48">G89</f>
        <v>0</v>
      </c>
      <c r="H84" s="19">
        <f t="shared" si="48"/>
        <v>0</v>
      </c>
      <c r="I84" s="19">
        <f t="shared" si="48"/>
        <v>10000</v>
      </c>
      <c r="J84" s="19">
        <f t="shared" si="48"/>
        <v>0</v>
      </c>
      <c r="K84" s="19">
        <f t="shared" si="48"/>
        <v>10000</v>
      </c>
    </row>
    <row r="85" spans="1:13" x14ac:dyDescent="0.25">
      <c r="A85" s="16"/>
      <c r="B85" s="17"/>
      <c r="C85" s="17"/>
      <c r="D85" s="18" t="s">
        <v>27</v>
      </c>
      <c r="E85" s="17"/>
      <c r="F85" s="38">
        <f>F90</f>
        <v>0</v>
      </c>
      <c r="G85" s="19">
        <f t="shared" si="48"/>
        <v>0</v>
      </c>
      <c r="H85" s="19">
        <f t="shared" si="48"/>
        <v>0</v>
      </c>
      <c r="I85" s="19">
        <f t="shared" si="48"/>
        <v>0</v>
      </c>
      <c r="J85" s="19">
        <f t="shared" si="48"/>
        <v>0</v>
      </c>
      <c r="K85" s="19">
        <f t="shared" si="48"/>
        <v>0</v>
      </c>
    </row>
    <row r="86" spans="1:13" x14ac:dyDescent="0.25">
      <c r="A86" s="16"/>
      <c r="B86" s="17"/>
      <c r="C86" s="17"/>
      <c r="D86" s="18" t="s">
        <v>28</v>
      </c>
      <c r="E86" s="17"/>
      <c r="F86" s="38">
        <f>F91</f>
        <v>0</v>
      </c>
      <c r="G86" s="19">
        <f t="shared" si="48"/>
        <v>0</v>
      </c>
      <c r="H86" s="19">
        <f t="shared" si="48"/>
        <v>0</v>
      </c>
      <c r="I86" s="19">
        <f t="shared" si="48"/>
        <v>0</v>
      </c>
      <c r="J86" s="19">
        <f t="shared" si="48"/>
        <v>0</v>
      </c>
      <c r="K86" s="19">
        <f t="shared" si="48"/>
        <v>0</v>
      </c>
    </row>
    <row r="87" spans="1:13" x14ac:dyDescent="0.25">
      <c r="A87" s="25"/>
      <c r="B87" s="26">
        <v>48075</v>
      </c>
      <c r="C87" s="54"/>
      <c r="D87" s="27" t="s">
        <v>133</v>
      </c>
      <c r="E87" s="26">
        <v>3</v>
      </c>
      <c r="F87" s="129">
        <f>F88+F89+F90+F91</f>
        <v>26949</v>
      </c>
      <c r="G87" s="28">
        <f t="shared" ref="G87:K87" si="49">G88+G89+G90+G91</f>
        <v>9500</v>
      </c>
      <c r="H87" s="28">
        <f t="shared" si="49"/>
        <v>0</v>
      </c>
      <c r="I87" s="28">
        <f t="shared" si="49"/>
        <v>10000</v>
      </c>
      <c r="J87" s="28">
        <f t="shared" si="49"/>
        <v>0</v>
      </c>
      <c r="K87" s="28">
        <f t="shared" si="49"/>
        <v>46449</v>
      </c>
    </row>
    <row r="88" spans="1:13" x14ac:dyDescent="0.25">
      <c r="A88" s="16"/>
      <c r="B88" s="17"/>
      <c r="C88" s="17"/>
      <c r="D88" s="18" t="s">
        <v>25</v>
      </c>
      <c r="E88" s="17">
        <v>3</v>
      </c>
      <c r="F88" s="38">
        <v>26949</v>
      </c>
      <c r="G88" s="19">
        <v>9500</v>
      </c>
      <c r="H88" s="19"/>
      <c r="I88" s="19"/>
      <c r="J88" s="19">
        <v>0</v>
      </c>
      <c r="K88" s="24">
        <f>SUM(F88:J88)</f>
        <v>36449</v>
      </c>
    </row>
    <row r="89" spans="1:13" x14ac:dyDescent="0.25">
      <c r="A89" s="16"/>
      <c r="B89" s="17"/>
      <c r="C89" s="17"/>
      <c r="D89" s="18" t="s">
        <v>26</v>
      </c>
      <c r="E89" s="17"/>
      <c r="F89" s="38"/>
      <c r="G89" s="19">
        <v>0</v>
      </c>
      <c r="H89" s="19"/>
      <c r="I89" s="19">
        <v>10000</v>
      </c>
      <c r="J89" s="19">
        <v>0</v>
      </c>
      <c r="K89" s="24">
        <f>SUM(F89:J89)</f>
        <v>10000</v>
      </c>
    </row>
    <row r="90" spans="1:13" x14ac:dyDescent="0.25">
      <c r="A90" s="16"/>
      <c r="B90" s="17"/>
      <c r="C90" s="17"/>
      <c r="D90" s="18" t="s">
        <v>27</v>
      </c>
      <c r="E90" s="17"/>
      <c r="F90" s="38"/>
      <c r="G90" s="19"/>
      <c r="H90" s="19"/>
      <c r="I90" s="19"/>
      <c r="J90" s="19"/>
      <c r="K90" s="24"/>
    </row>
    <row r="91" spans="1:13" x14ac:dyDescent="0.25">
      <c r="A91" s="16"/>
      <c r="B91" s="17"/>
      <c r="C91" s="17"/>
      <c r="D91" s="18" t="s">
        <v>28</v>
      </c>
      <c r="E91" s="17"/>
      <c r="F91" s="38"/>
      <c r="G91" s="19"/>
      <c r="H91" s="19"/>
      <c r="I91" s="19"/>
      <c r="J91" s="19"/>
      <c r="K91" s="24"/>
    </row>
    <row r="92" spans="1:13" x14ac:dyDescent="0.25">
      <c r="A92" s="21">
        <v>660</v>
      </c>
      <c r="B92" s="22"/>
      <c r="C92" s="22"/>
      <c r="D92" s="21" t="s">
        <v>42</v>
      </c>
      <c r="E92" s="22">
        <f>E93</f>
        <v>8</v>
      </c>
      <c r="F92" s="128">
        <f>F93+F94+F96</f>
        <v>70124</v>
      </c>
      <c r="G92" s="23">
        <f t="shared" ref="G92:K92" si="50">G93+G94+G96</f>
        <v>20000</v>
      </c>
      <c r="H92" s="23">
        <f t="shared" si="50"/>
        <v>0</v>
      </c>
      <c r="I92" s="23">
        <f t="shared" si="50"/>
        <v>0</v>
      </c>
      <c r="J92" s="23">
        <f t="shared" si="50"/>
        <v>377824</v>
      </c>
      <c r="K92" s="23">
        <f t="shared" si="50"/>
        <v>467948</v>
      </c>
    </row>
    <row r="93" spans="1:13" x14ac:dyDescent="0.25">
      <c r="A93" s="16"/>
      <c r="B93" s="17"/>
      <c r="C93" s="17"/>
      <c r="D93" s="18" t="s">
        <v>25</v>
      </c>
      <c r="E93" s="17">
        <f>E98</f>
        <v>8</v>
      </c>
      <c r="F93" s="38">
        <f>F98</f>
        <v>70124</v>
      </c>
      <c r="G93" s="19">
        <f>G98</f>
        <v>17000</v>
      </c>
      <c r="H93" s="19">
        <v>0</v>
      </c>
      <c r="I93" s="19">
        <v>0</v>
      </c>
      <c r="J93" s="19">
        <f>J98</f>
        <v>269648</v>
      </c>
      <c r="K93" s="29">
        <f t="shared" ref="K93:K99" si="51">SUM(F93:J93)</f>
        <v>356772</v>
      </c>
    </row>
    <row r="94" spans="1:13" x14ac:dyDescent="0.25">
      <c r="A94" s="16"/>
      <c r="B94" s="17"/>
      <c r="C94" s="17"/>
      <c r="D94" s="18" t="s">
        <v>26</v>
      </c>
      <c r="E94" s="17"/>
      <c r="F94" s="38">
        <f>F99</f>
        <v>0</v>
      </c>
      <c r="G94" s="19">
        <f>G99</f>
        <v>3000</v>
      </c>
      <c r="H94" s="19">
        <v>0</v>
      </c>
      <c r="I94" s="19">
        <v>0</v>
      </c>
      <c r="J94" s="19">
        <f>J99</f>
        <v>108176</v>
      </c>
      <c r="K94" s="29">
        <f t="shared" si="51"/>
        <v>111176</v>
      </c>
      <c r="M94" s="20"/>
    </row>
    <row r="95" spans="1:13" x14ac:dyDescent="0.25">
      <c r="A95" s="16"/>
      <c r="B95" s="17"/>
      <c r="C95" s="17"/>
      <c r="D95" s="18" t="s">
        <v>27</v>
      </c>
      <c r="E95" s="17"/>
      <c r="F95" s="38">
        <f>F100</f>
        <v>0</v>
      </c>
      <c r="G95" s="19">
        <f t="shared" ref="G95:K96" si="52">G100</f>
        <v>0</v>
      </c>
      <c r="H95" s="19">
        <f t="shared" si="52"/>
        <v>0</v>
      </c>
      <c r="I95" s="19">
        <f t="shared" si="52"/>
        <v>0</v>
      </c>
      <c r="J95" s="19">
        <f t="shared" si="52"/>
        <v>0</v>
      </c>
      <c r="K95" s="19">
        <f t="shared" si="52"/>
        <v>0</v>
      </c>
    </row>
    <row r="96" spans="1:13" x14ac:dyDescent="0.25">
      <c r="A96" s="16"/>
      <c r="B96" s="17"/>
      <c r="C96" s="17"/>
      <c r="D96" s="18" t="s">
        <v>28</v>
      </c>
      <c r="E96" s="17"/>
      <c r="F96" s="38">
        <f>F101</f>
        <v>0</v>
      </c>
      <c r="G96" s="19">
        <f t="shared" si="52"/>
        <v>0</v>
      </c>
      <c r="H96" s="19">
        <f t="shared" si="52"/>
        <v>0</v>
      </c>
      <c r="I96" s="19">
        <f t="shared" si="52"/>
        <v>0</v>
      </c>
      <c r="J96" s="19">
        <f t="shared" si="52"/>
        <v>0</v>
      </c>
      <c r="K96" s="19">
        <f t="shared" si="52"/>
        <v>0</v>
      </c>
    </row>
    <row r="97" spans="1:14" x14ac:dyDescent="0.25">
      <c r="A97" s="25"/>
      <c r="B97" s="26">
        <v>66480</v>
      </c>
      <c r="C97" s="54" t="s">
        <v>62</v>
      </c>
      <c r="D97" s="27" t="s">
        <v>43</v>
      </c>
      <c r="E97" s="26">
        <f>E98</f>
        <v>8</v>
      </c>
      <c r="F97" s="129">
        <f>F98+F99+F100+F101</f>
        <v>70124</v>
      </c>
      <c r="G97" s="28">
        <f t="shared" ref="G97:K97" si="53">G98+G99+G100+G101</f>
        <v>20000</v>
      </c>
      <c r="H97" s="28">
        <f t="shared" si="53"/>
        <v>0</v>
      </c>
      <c r="I97" s="28">
        <f t="shared" si="53"/>
        <v>0</v>
      </c>
      <c r="J97" s="28">
        <f t="shared" si="53"/>
        <v>377824</v>
      </c>
      <c r="K97" s="28">
        <f t="shared" si="53"/>
        <v>467948</v>
      </c>
    </row>
    <row r="98" spans="1:14" x14ac:dyDescent="0.25">
      <c r="A98" s="16"/>
      <c r="B98" s="17"/>
      <c r="C98" s="17"/>
      <c r="D98" s="18" t="s">
        <v>25</v>
      </c>
      <c r="E98" s="17">
        <v>8</v>
      </c>
      <c r="F98" s="38">
        <v>70124</v>
      </c>
      <c r="G98" s="19">
        <v>17000</v>
      </c>
      <c r="H98" s="19">
        <v>0</v>
      </c>
      <c r="I98" s="19">
        <v>0</v>
      </c>
      <c r="J98" s="19">
        <v>269648</v>
      </c>
      <c r="K98" s="29">
        <f t="shared" si="51"/>
        <v>356772</v>
      </c>
      <c r="N98" s="20"/>
    </row>
    <row r="99" spans="1:14" x14ac:dyDescent="0.25">
      <c r="A99" s="16"/>
      <c r="B99" s="17"/>
      <c r="C99" s="17"/>
      <c r="D99" s="18" t="s">
        <v>26</v>
      </c>
      <c r="E99" s="17"/>
      <c r="F99" s="38"/>
      <c r="G99" s="19">
        <v>3000</v>
      </c>
      <c r="H99" s="19"/>
      <c r="I99" s="19"/>
      <c r="J99" s="19">
        <v>108176</v>
      </c>
      <c r="K99" s="29">
        <f t="shared" si="51"/>
        <v>111176</v>
      </c>
      <c r="M99" s="20"/>
    </row>
    <row r="100" spans="1:14" x14ac:dyDescent="0.25">
      <c r="A100" s="16"/>
      <c r="B100" s="17"/>
      <c r="C100" s="17"/>
      <c r="D100" s="18" t="s">
        <v>27</v>
      </c>
      <c r="E100" s="17"/>
      <c r="F100" s="38"/>
      <c r="G100" s="19"/>
      <c r="H100" s="19"/>
      <c r="I100" s="19"/>
      <c r="J100" s="19"/>
      <c r="K100" s="24"/>
      <c r="M100" s="20"/>
    </row>
    <row r="101" spans="1:14" x14ac:dyDescent="0.25">
      <c r="A101" s="16"/>
      <c r="B101" s="17"/>
      <c r="C101" s="17"/>
      <c r="D101" s="18" t="s">
        <v>28</v>
      </c>
      <c r="E101" s="17"/>
      <c r="F101" s="38"/>
      <c r="G101" s="19"/>
      <c r="H101" s="19"/>
      <c r="I101" s="19"/>
      <c r="J101" s="19"/>
      <c r="K101" s="24"/>
    </row>
    <row r="102" spans="1:14" x14ac:dyDescent="0.25">
      <c r="A102" s="33">
        <v>730</v>
      </c>
      <c r="B102" s="22"/>
      <c r="C102" s="22"/>
      <c r="D102" s="21" t="s">
        <v>44</v>
      </c>
      <c r="E102" s="22">
        <f>E107+E112</f>
        <v>35</v>
      </c>
      <c r="F102" s="128">
        <f>F103+F104+F105+F106</f>
        <v>319523</v>
      </c>
      <c r="G102" s="23">
        <f t="shared" ref="G102:K102" si="54">G103+G104+G105+G106</f>
        <v>75500</v>
      </c>
      <c r="H102" s="23">
        <f t="shared" si="54"/>
        <v>14500</v>
      </c>
      <c r="I102" s="23">
        <f t="shared" si="54"/>
        <v>0</v>
      </c>
      <c r="J102" s="23">
        <f t="shared" si="54"/>
        <v>18613</v>
      </c>
      <c r="K102" s="23">
        <f t="shared" si="54"/>
        <v>428136</v>
      </c>
      <c r="M102" s="20"/>
      <c r="N102" s="15"/>
    </row>
    <row r="103" spans="1:14" x14ac:dyDescent="0.25">
      <c r="A103" s="16"/>
      <c r="B103" s="17"/>
      <c r="C103" s="17"/>
      <c r="D103" s="18" t="s">
        <v>25</v>
      </c>
      <c r="E103" s="17">
        <f>E108+E113</f>
        <v>35</v>
      </c>
      <c r="F103" s="38">
        <f>F108+F113</f>
        <v>319523</v>
      </c>
      <c r="G103" s="19">
        <f>G108+G113</f>
        <v>70500</v>
      </c>
      <c r="H103" s="19">
        <f>H108+H113</f>
        <v>14500</v>
      </c>
      <c r="I103" s="19">
        <v>0</v>
      </c>
      <c r="J103" s="19">
        <f>J108+J113</f>
        <v>18613</v>
      </c>
      <c r="K103" s="24">
        <f>SUM(F103:J103)</f>
        <v>423136</v>
      </c>
      <c r="M103" s="15"/>
    </row>
    <row r="104" spans="1:14" x14ac:dyDescent="0.25">
      <c r="A104" s="16"/>
      <c r="B104" s="17"/>
      <c r="C104" s="17"/>
      <c r="D104" s="18" t="s">
        <v>26</v>
      </c>
      <c r="E104" s="17"/>
      <c r="F104" s="122">
        <f>F109+F114</f>
        <v>0</v>
      </c>
      <c r="G104" s="34">
        <f t="shared" ref="G104:K106" si="55">G109+G114</f>
        <v>5000</v>
      </c>
      <c r="H104" s="34">
        <f t="shared" si="55"/>
        <v>0</v>
      </c>
      <c r="I104" s="34">
        <f t="shared" si="55"/>
        <v>0</v>
      </c>
      <c r="J104" s="34">
        <f t="shared" si="55"/>
        <v>0</v>
      </c>
      <c r="K104" s="34">
        <f t="shared" si="55"/>
        <v>5000</v>
      </c>
      <c r="M104" s="15"/>
    </row>
    <row r="105" spans="1:14" x14ac:dyDescent="0.25">
      <c r="A105" s="16"/>
      <c r="B105" s="17"/>
      <c r="C105" s="17"/>
      <c r="D105" s="18" t="s">
        <v>27</v>
      </c>
      <c r="E105" s="17"/>
      <c r="F105" s="38">
        <f>F110+F115</f>
        <v>0</v>
      </c>
      <c r="G105" s="19">
        <f t="shared" si="55"/>
        <v>0</v>
      </c>
      <c r="H105" s="19">
        <f t="shared" si="55"/>
        <v>0</v>
      </c>
      <c r="I105" s="19">
        <f t="shared" si="55"/>
        <v>0</v>
      </c>
      <c r="J105" s="19">
        <f t="shared" si="55"/>
        <v>0</v>
      </c>
      <c r="K105" s="19">
        <f t="shared" si="55"/>
        <v>0</v>
      </c>
      <c r="M105" s="15"/>
    </row>
    <row r="106" spans="1:14" x14ac:dyDescent="0.25">
      <c r="A106" s="16"/>
      <c r="B106" s="17"/>
      <c r="C106" s="17"/>
      <c r="D106" s="18" t="s">
        <v>28</v>
      </c>
      <c r="E106" s="17"/>
      <c r="F106" s="38">
        <f>F111+F116</f>
        <v>0</v>
      </c>
      <c r="G106" s="19">
        <f t="shared" si="55"/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19">
        <f t="shared" si="55"/>
        <v>0</v>
      </c>
    </row>
    <row r="107" spans="1:14" x14ac:dyDescent="0.25">
      <c r="A107" s="25"/>
      <c r="B107" s="35">
        <v>73044</v>
      </c>
      <c r="C107" s="55" t="s">
        <v>55</v>
      </c>
      <c r="D107" s="36" t="s">
        <v>45</v>
      </c>
      <c r="E107" s="26">
        <f>E108</f>
        <v>2</v>
      </c>
      <c r="F107" s="129">
        <f>F108+F109+F110+F111</f>
        <v>21298</v>
      </c>
      <c r="G107" s="28">
        <f t="shared" ref="G107:K107" si="56">G108+G109+G110+G111</f>
        <v>500</v>
      </c>
      <c r="H107" s="28">
        <f t="shared" si="56"/>
        <v>0</v>
      </c>
      <c r="I107" s="28">
        <f t="shared" si="56"/>
        <v>0</v>
      </c>
      <c r="J107" s="28">
        <f t="shared" si="56"/>
        <v>0</v>
      </c>
      <c r="K107" s="28">
        <f t="shared" si="56"/>
        <v>21798</v>
      </c>
    </row>
    <row r="108" spans="1:14" x14ac:dyDescent="0.25">
      <c r="A108" s="16"/>
      <c r="B108" s="17"/>
      <c r="C108" s="17"/>
      <c r="D108" s="18" t="s">
        <v>25</v>
      </c>
      <c r="E108" s="17">
        <v>2</v>
      </c>
      <c r="F108" s="38">
        <v>21298</v>
      </c>
      <c r="G108" s="32">
        <v>500</v>
      </c>
      <c r="H108" s="19">
        <v>0</v>
      </c>
      <c r="I108" s="19">
        <v>0</v>
      </c>
      <c r="J108" s="19">
        <v>0</v>
      </c>
      <c r="K108" s="29">
        <f>SUM(F108:J108)</f>
        <v>21798</v>
      </c>
    </row>
    <row r="109" spans="1:14" x14ac:dyDescent="0.25">
      <c r="A109" s="16"/>
      <c r="B109" s="17"/>
      <c r="C109" s="17"/>
      <c r="D109" s="18" t="s">
        <v>26</v>
      </c>
      <c r="E109" s="17"/>
      <c r="F109" s="38"/>
      <c r="G109" s="19"/>
      <c r="H109" s="19"/>
      <c r="I109" s="19"/>
      <c r="J109" s="19">
        <v>0</v>
      </c>
      <c r="K109" s="29">
        <f t="shared" ref="K109" si="57">SUM(F109:J109)</f>
        <v>0</v>
      </c>
    </row>
    <row r="110" spans="1:14" x14ac:dyDescent="0.25">
      <c r="A110" s="16"/>
      <c r="B110" s="17"/>
      <c r="C110" s="17"/>
      <c r="D110" s="18" t="s">
        <v>27</v>
      </c>
      <c r="E110" s="17"/>
      <c r="F110" s="38"/>
      <c r="G110" s="19"/>
      <c r="H110" s="19"/>
      <c r="I110" s="19"/>
      <c r="J110" s="19"/>
      <c r="K110" s="29"/>
    </row>
    <row r="111" spans="1:14" x14ac:dyDescent="0.25">
      <c r="A111" s="16"/>
      <c r="B111" s="17"/>
      <c r="C111" s="17"/>
      <c r="D111" s="18" t="s">
        <v>28</v>
      </c>
      <c r="E111" s="17"/>
      <c r="F111" s="38"/>
      <c r="G111" s="19"/>
      <c r="H111" s="19"/>
      <c r="I111" s="19"/>
      <c r="J111" s="19"/>
      <c r="K111" s="29"/>
    </row>
    <row r="112" spans="1:14" x14ac:dyDescent="0.25">
      <c r="A112" s="25"/>
      <c r="B112" s="35">
        <v>75050</v>
      </c>
      <c r="C112" s="55" t="s">
        <v>63</v>
      </c>
      <c r="D112" s="36" t="s">
        <v>46</v>
      </c>
      <c r="E112" s="26">
        <f>E113</f>
        <v>33</v>
      </c>
      <c r="F112" s="129">
        <f>F113+F114+F115+F116</f>
        <v>298225</v>
      </c>
      <c r="G112" s="28">
        <f t="shared" ref="G112:K112" si="58">G113+G114+G115+G116</f>
        <v>75000</v>
      </c>
      <c r="H112" s="28">
        <f t="shared" si="58"/>
        <v>14500</v>
      </c>
      <c r="I112" s="28">
        <f t="shared" si="58"/>
        <v>0</v>
      </c>
      <c r="J112" s="28">
        <f t="shared" si="58"/>
        <v>18613</v>
      </c>
      <c r="K112" s="28">
        <f t="shared" si="58"/>
        <v>406338</v>
      </c>
    </row>
    <row r="113" spans="1:14" x14ac:dyDescent="0.25">
      <c r="A113" s="16"/>
      <c r="B113" s="17"/>
      <c r="C113" s="17"/>
      <c r="D113" s="18" t="s">
        <v>25</v>
      </c>
      <c r="E113" s="17">
        <v>33</v>
      </c>
      <c r="F113" s="38">
        <v>298225</v>
      </c>
      <c r="G113" s="19">
        <v>70000</v>
      </c>
      <c r="H113" s="19">
        <v>14500</v>
      </c>
      <c r="I113" s="19">
        <v>0</v>
      </c>
      <c r="J113" s="19">
        <v>18613</v>
      </c>
      <c r="K113" s="29">
        <f>SUM(F113:J113)</f>
        <v>401338</v>
      </c>
      <c r="M113" s="20"/>
      <c r="N113" s="51"/>
    </row>
    <row r="114" spans="1:14" x14ac:dyDescent="0.25">
      <c r="A114" s="16"/>
      <c r="B114" s="17"/>
      <c r="C114" s="17"/>
      <c r="D114" s="18" t="s">
        <v>26</v>
      </c>
      <c r="E114" s="17"/>
      <c r="F114" s="130"/>
      <c r="G114" s="19">
        <v>5000</v>
      </c>
      <c r="H114" s="19"/>
      <c r="I114" s="19"/>
      <c r="J114" s="19"/>
      <c r="K114" s="29">
        <f t="shared" ref="K114:K116" si="59">SUM(F114:J114)</f>
        <v>5000</v>
      </c>
      <c r="M114" s="20"/>
      <c r="N114" s="20"/>
    </row>
    <row r="115" spans="1:14" x14ac:dyDescent="0.25">
      <c r="A115" s="16"/>
      <c r="B115" s="17"/>
      <c r="C115" s="17"/>
      <c r="D115" s="18" t="s">
        <v>27</v>
      </c>
      <c r="E115" s="17"/>
      <c r="F115" s="38"/>
      <c r="G115" s="19">
        <v>0</v>
      </c>
      <c r="H115" s="19"/>
      <c r="I115" s="19"/>
      <c r="J115" s="19"/>
      <c r="K115" s="29">
        <f t="shared" si="59"/>
        <v>0</v>
      </c>
    </row>
    <row r="116" spans="1:14" x14ac:dyDescent="0.25">
      <c r="A116" s="16"/>
      <c r="B116" s="17"/>
      <c r="C116" s="17"/>
      <c r="D116" s="18" t="s">
        <v>28</v>
      </c>
      <c r="E116" s="17"/>
      <c r="F116" s="38"/>
      <c r="G116" s="19">
        <v>0</v>
      </c>
      <c r="H116" s="19"/>
      <c r="I116" s="19"/>
      <c r="J116" s="19"/>
      <c r="K116" s="29">
        <f t="shared" si="59"/>
        <v>0</v>
      </c>
    </row>
    <row r="117" spans="1:14" x14ac:dyDescent="0.25">
      <c r="A117" s="33">
        <v>755</v>
      </c>
      <c r="B117" s="22"/>
      <c r="C117" s="22"/>
      <c r="D117" s="21" t="s">
        <v>47</v>
      </c>
      <c r="E117" s="22">
        <f>E118+E119</f>
        <v>3</v>
      </c>
      <c r="F117" s="37">
        <f>F118+F119+F120+F121</f>
        <v>24059</v>
      </c>
      <c r="G117" s="37">
        <f t="shared" ref="G117:K117" si="60">G118+G119+G120+G121</f>
        <v>3000</v>
      </c>
      <c r="H117" s="37">
        <f t="shared" si="60"/>
        <v>1000</v>
      </c>
      <c r="I117" s="37">
        <f t="shared" si="60"/>
        <v>0</v>
      </c>
      <c r="J117" s="37">
        <f t="shared" si="60"/>
        <v>0</v>
      </c>
      <c r="K117" s="37">
        <f t="shared" si="60"/>
        <v>28059</v>
      </c>
    </row>
    <row r="118" spans="1:14" x14ac:dyDescent="0.25">
      <c r="A118" s="16"/>
      <c r="B118" s="17"/>
      <c r="C118" s="17"/>
      <c r="D118" s="18" t="s">
        <v>25</v>
      </c>
      <c r="E118" s="17">
        <f>E123</f>
        <v>3</v>
      </c>
      <c r="F118" s="38">
        <f>F123</f>
        <v>24059</v>
      </c>
      <c r="G118" s="38">
        <f>G123</f>
        <v>2800</v>
      </c>
      <c r="H118" s="38">
        <f>H123</f>
        <v>1000</v>
      </c>
      <c r="I118" s="38">
        <f t="shared" ref="I118:K118" si="61">I123</f>
        <v>0</v>
      </c>
      <c r="J118" s="38">
        <f t="shared" si="61"/>
        <v>0</v>
      </c>
      <c r="K118" s="38">
        <f t="shared" si="61"/>
        <v>27859</v>
      </c>
    </row>
    <row r="119" spans="1:14" x14ac:dyDescent="0.25">
      <c r="A119" s="16"/>
      <c r="B119" s="17"/>
      <c r="C119" s="17"/>
      <c r="D119" s="18" t="s">
        <v>26</v>
      </c>
      <c r="E119" s="39"/>
      <c r="F119" s="38">
        <f>F124</f>
        <v>0</v>
      </c>
      <c r="G119" s="38">
        <f t="shared" ref="G119:K121" si="62">G124</f>
        <v>200</v>
      </c>
      <c r="H119" s="38">
        <f t="shared" si="62"/>
        <v>0</v>
      </c>
      <c r="I119" s="38">
        <f t="shared" si="62"/>
        <v>0</v>
      </c>
      <c r="J119" s="38">
        <f t="shared" si="62"/>
        <v>0</v>
      </c>
      <c r="K119" s="38">
        <f t="shared" si="62"/>
        <v>200</v>
      </c>
    </row>
    <row r="120" spans="1:14" x14ac:dyDescent="0.25">
      <c r="A120" s="16"/>
      <c r="B120" s="17"/>
      <c r="C120" s="17"/>
      <c r="D120" s="18" t="s">
        <v>27</v>
      </c>
      <c r="E120" s="17"/>
      <c r="F120" s="38">
        <f>F125</f>
        <v>0</v>
      </c>
      <c r="G120" s="38">
        <f t="shared" si="62"/>
        <v>0</v>
      </c>
      <c r="H120" s="38">
        <f t="shared" si="62"/>
        <v>0</v>
      </c>
      <c r="I120" s="38">
        <f t="shared" si="62"/>
        <v>0</v>
      </c>
      <c r="J120" s="38">
        <f t="shared" si="62"/>
        <v>0</v>
      </c>
      <c r="K120" s="38">
        <f t="shared" si="62"/>
        <v>0</v>
      </c>
    </row>
    <row r="121" spans="1:14" x14ac:dyDescent="0.25">
      <c r="A121" s="16"/>
      <c r="B121" s="17"/>
      <c r="C121" s="17"/>
      <c r="D121" s="18" t="s">
        <v>28</v>
      </c>
      <c r="E121" s="17"/>
      <c r="F121" s="38">
        <f>F126</f>
        <v>0</v>
      </c>
      <c r="G121" s="38">
        <f t="shared" si="62"/>
        <v>0</v>
      </c>
      <c r="H121" s="38">
        <f t="shared" si="62"/>
        <v>0</v>
      </c>
      <c r="I121" s="38">
        <f t="shared" si="62"/>
        <v>0</v>
      </c>
      <c r="J121" s="38">
        <f t="shared" si="62"/>
        <v>0</v>
      </c>
      <c r="K121" s="38">
        <f t="shared" si="62"/>
        <v>0</v>
      </c>
    </row>
    <row r="122" spans="1:14" x14ac:dyDescent="0.25">
      <c r="A122" s="25"/>
      <c r="B122" s="35">
        <v>75671</v>
      </c>
      <c r="C122" s="35">
        <v>1040</v>
      </c>
      <c r="D122" s="36" t="s">
        <v>48</v>
      </c>
      <c r="E122" s="26">
        <f>E123</f>
        <v>3</v>
      </c>
      <c r="F122" s="129">
        <f>F123+F124+F125+F126</f>
        <v>24059</v>
      </c>
      <c r="G122" s="28">
        <f t="shared" ref="G122:K122" si="63">G123+G124+G125+G126</f>
        <v>3000</v>
      </c>
      <c r="H122" s="28">
        <f t="shared" si="63"/>
        <v>1000</v>
      </c>
      <c r="I122" s="28">
        <f t="shared" si="63"/>
        <v>0</v>
      </c>
      <c r="J122" s="28">
        <f t="shared" si="63"/>
        <v>0</v>
      </c>
      <c r="K122" s="28">
        <f t="shared" si="63"/>
        <v>28059</v>
      </c>
    </row>
    <row r="123" spans="1:14" x14ac:dyDescent="0.25">
      <c r="A123" s="16"/>
      <c r="B123" s="17"/>
      <c r="C123" s="17"/>
      <c r="D123" s="18" t="s">
        <v>25</v>
      </c>
      <c r="E123" s="17">
        <v>3</v>
      </c>
      <c r="F123" s="38">
        <v>24059</v>
      </c>
      <c r="G123" s="19">
        <v>2800</v>
      </c>
      <c r="H123" s="19">
        <v>1000</v>
      </c>
      <c r="I123" s="19">
        <v>0</v>
      </c>
      <c r="J123" s="19">
        <v>0</v>
      </c>
      <c r="K123" s="29">
        <f>SUM(F123:J123)</f>
        <v>27859</v>
      </c>
      <c r="M123" s="20"/>
    </row>
    <row r="124" spans="1:14" x14ac:dyDescent="0.25">
      <c r="A124" s="16"/>
      <c r="B124" s="17"/>
      <c r="C124" s="17"/>
      <c r="D124" s="18" t="s">
        <v>26</v>
      </c>
      <c r="E124" s="17"/>
      <c r="F124" s="38"/>
      <c r="G124" s="19">
        <v>200</v>
      </c>
      <c r="H124" s="19"/>
      <c r="I124" s="19"/>
      <c r="J124" s="19">
        <v>0</v>
      </c>
      <c r="K124" s="29">
        <f>SUM(F124:J124)</f>
        <v>200</v>
      </c>
    </row>
    <row r="125" spans="1:14" x14ac:dyDescent="0.25">
      <c r="A125" s="16"/>
      <c r="B125" s="17"/>
      <c r="C125" s="17"/>
      <c r="D125" s="18" t="s">
        <v>27</v>
      </c>
      <c r="E125" s="17"/>
      <c r="F125" s="38"/>
      <c r="G125" s="19"/>
      <c r="H125" s="19"/>
      <c r="I125" s="19"/>
      <c r="J125" s="19"/>
      <c r="K125" s="29"/>
    </row>
    <row r="126" spans="1:14" x14ac:dyDescent="0.25">
      <c r="A126" s="16"/>
      <c r="B126" s="17"/>
      <c r="C126" s="17"/>
      <c r="D126" s="18" t="s">
        <v>28</v>
      </c>
      <c r="E126" s="17"/>
      <c r="F126" s="38"/>
      <c r="G126" s="19"/>
      <c r="H126" s="19"/>
      <c r="I126" s="19"/>
      <c r="J126" s="19"/>
      <c r="K126" s="29"/>
    </row>
    <row r="127" spans="1:14" x14ac:dyDescent="0.25">
      <c r="A127" s="40">
        <v>850</v>
      </c>
      <c r="B127" s="22"/>
      <c r="C127" s="22">
        <v>850</v>
      </c>
      <c r="D127" s="21" t="s">
        <v>134</v>
      </c>
      <c r="E127" s="22">
        <f>E128</f>
        <v>4</v>
      </c>
      <c r="F127" s="128">
        <f>F128+F129+F130+F131</f>
        <v>29800</v>
      </c>
      <c r="G127" s="128">
        <f t="shared" ref="G127:K127" si="64">G128+G129+G130+G131</f>
        <v>12000</v>
      </c>
      <c r="H127" s="128">
        <f t="shared" si="64"/>
        <v>4000</v>
      </c>
      <c r="I127" s="128">
        <f t="shared" si="64"/>
        <v>0</v>
      </c>
      <c r="J127" s="128">
        <f t="shared" si="64"/>
        <v>0</v>
      </c>
      <c r="K127" s="128">
        <f t="shared" si="64"/>
        <v>45800</v>
      </c>
    </row>
    <row r="128" spans="1:14" x14ac:dyDescent="0.25">
      <c r="A128" s="16"/>
      <c r="B128" s="17"/>
      <c r="C128" s="17"/>
      <c r="D128" s="18" t="s">
        <v>25</v>
      </c>
      <c r="E128" s="53">
        <f>E133</f>
        <v>4</v>
      </c>
      <c r="F128" s="52">
        <f>F133</f>
        <v>29800</v>
      </c>
      <c r="G128" s="52">
        <f t="shared" ref="G128:K128" si="65">G133</f>
        <v>12000</v>
      </c>
      <c r="H128" s="52">
        <f t="shared" si="65"/>
        <v>4000</v>
      </c>
      <c r="I128" s="52">
        <f t="shared" si="65"/>
        <v>0</v>
      </c>
      <c r="J128" s="52">
        <f t="shared" si="65"/>
        <v>0</v>
      </c>
      <c r="K128" s="52">
        <f t="shared" si="65"/>
        <v>45800</v>
      </c>
    </row>
    <row r="129" spans="1:14" x14ac:dyDescent="0.25">
      <c r="A129" s="16"/>
      <c r="B129" s="17"/>
      <c r="C129" s="17"/>
      <c r="D129" s="18" t="s">
        <v>26</v>
      </c>
      <c r="E129" s="17"/>
      <c r="F129" s="38">
        <f>F134</f>
        <v>0</v>
      </c>
      <c r="G129" s="38">
        <f t="shared" ref="G129:K129" si="66">G134</f>
        <v>0</v>
      </c>
      <c r="H129" s="38">
        <f t="shared" si="66"/>
        <v>0</v>
      </c>
      <c r="I129" s="38">
        <f t="shared" si="66"/>
        <v>0</v>
      </c>
      <c r="J129" s="38">
        <f t="shared" si="66"/>
        <v>0</v>
      </c>
      <c r="K129" s="38">
        <f t="shared" si="66"/>
        <v>0</v>
      </c>
    </row>
    <row r="130" spans="1:14" x14ac:dyDescent="0.25">
      <c r="A130" s="16"/>
      <c r="B130" s="17"/>
      <c r="C130" s="17"/>
      <c r="D130" s="18" t="s">
        <v>27</v>
      </c>
      <c r="E130" s="17"/>
      <c r="F130" s="38">
        <f>F135</f>
        <v>0</v>
      </c>
      <c r="G130" s="38">
        <f t="shared" ref="G130:K130" si="67">G135</f>
        <v>0</v>
      </c>
      <c r="H130" s="38">
        <f t="shared" si="67"/>
        <v>0</v>
      </c>
      <c r="I130" s="38">
        <f t="shared" si="67"/>
        <v>0</v>
      </c>
      <c r="J130" s="38">
        <f t="shared" si="67"/>
        <v>0</v>
      </c>
      <c r="K130" s="38">
        <f t="shared" si="67"/>
        <v>0</v>
      </c>
    </row>
    <row r="131" spans="1:14" x14ac:dyDescent="0.25">
      <c r="A131" s="16"/>
      <c r="B131" s="17"/>
      <c r="C131" s="17"/>
      <c r="D131" s="18" t="s">
        <v>28</v>
      </c>
      <c r="E131" s="17"/>
      <c r="F131" s="38">
        <f>F141</f>
        <v>0</v>
      </c>
      <c r="G131" s="38">
        <f t="shared" ref="G131:K131" si="68">G141</f>
        <v>0</v>
      </c>
      <c r="H131" s="38">
        <f t="shared" si="68"/>
        <v>0</v>
      </c>
      <c r="I131" s="38">
        <f t="shared" si="68"/>
        <v>0</v>
      </c>
      <c r="J131" s="38">
        <f t="shared" si="68"/>
        <v>0</v>
      </c>
      <c r="K131" s="38">
        <f t="shared" si="68"/>
        <v>0</v>
      </c>
    </row>
    <row r="132" spans="1:14" x14ac:dyDescent="0.25">
      <c r="A132" s="25"/>
      <c r="B132" s="35">
        <v>85035</v>
      </c>
      <c r="C132" s="55"/>
      <c r="D132" s="36" t="s">
        <v>135</v>
      </c>
      <c r="E132" s="26">
        <f>E133</f>
        <v>4</v>
      </c>
      <c r="F132" s="129">
        <f>F133+F134+F135+F136</f>
        <v>29800</v>
      </c>
      <c r="G132" s="28">
        <f t="shared" ref="G132:K132" si="69">G133+G134+G135+G136</f>
        <v>12000</v>
      </c>
      <c r="H132" s="28">
        <f t="shared" si="69"/>
        <v>4000</v>
      </c>
      <c r="I132" s="28">
        <f t="shared" si="69"/>
        <v>0</v>
      </c>
      <c r="J132" s="28">
        <f t="shared" si="69"/>
        <v>0</v>
      </c>
      <c r="K132" s="28">
        <f t="shared" si="69"/>
        <v>45800</v>
      </c>
    </row>
    <row r="133" spans="1:14" x14ac:dyDescent="0.25">
      <c r="A133" s="16"/>
      <c r="B133" s="17"/>
      <c r="C133" s="17"/>
      <c r="D133" s="18" t="s">
        <v>25</v>
      </c>
      <c r="E133" s="17">
        <v>4</v>
      </c>
      <c r="F133" s="38">
        <v>29800</v>
      </c>
      <c r="G133" s="19">
        <v>12000</v>
      </c>
      <c r="H133" s="19">
        <v>4000</v>
      </c>
      <c r="I133" s="19">
        <v>0</v>
      </c>
      <c r="J133" s="19">
        <v>0</v>
      </c>
      <c r="K133" s="29">
        <f>SUM(F133:J133)</f>
        <v>45800</v>
      </c>
    </row>
    <row r="134" spans="1:14" x14ac:dyDescent="0.25">
      <c r="A134" s="16"/>
      <c r="B134" s="17"/>
      <c r="C134" s="17"/>
      <c r="D134" s="18" t="s">
        <v>26</v>
      </c>
      <c r="E134" s="17"/>
      <c r="F134" s="38"/>
      <c r="G134" s="19"/>
      <c r="H134" s="19"/>
      <c r="I134" s="19">
        <v>0</v>
      </c>
      <c r="J134" s="19">
        <v>0</v>
      </c>
      <c r="K134" s="29">
        <f t="shared" ref="K134:K135" si="70">SUM(F134:J134)</f>
        <v>0</v>
      </c>
    </row>
    <row r="135" spans="1:14" x14ac:dyDescent="0.25">
      <c r="A135" s="16"/>
      <c r="B135" s="17"/>
      <c r="C135" s="17"/>
      <c r="D135" s="18" t="s">
        <v>27</v>
      </c>
      <c r="E135" s="17"/>
      <c r="F135" s="38"/>
      <c r="G135" s="19"/>
      <c r="H135" s="19"/>
      <c r="I135" s="19"/>
      <c r="J135" s="19">
        <v>0</v>
      </c>
      <c r="K135" s="29">
        <f t="shared" si="70"/>
        <v>0</v>
      </c>
    </row>
    <row r="136" spans="1:14" x14ac:dyDescent="0.25">
      <c r="A136" s="16"/>
      <c r="B136" s="17"/>
      <c r="C136" s="17"/>
      <c r="D136" s="18" t="s">
        <v>28</v>
      </c>
      <c r="E136" s="17"/>
      <c r="F136" s="38"/>
      <c r="G136" s="19"/>
      <c r="H136" s="19"/>
      <c r="I136" s="19"/>
      <c r="J136" s="19"/>
      <c r="K136" s="29"/>
    </row>
    <row r="137" spans="1:14" x14ac:dyDescent="0.25">
      <c r="A137" s="40">
        <v>920</v>
      </c>
      <c r="B137" s="22"/>
      <c r="C137" s="22"/>
      <c r="D137" s="21" t="s">
        <v>49</v>
      </c>
      <c r="E137" s="22">
        <f>E138</f>
        <v>147</v>
      </c>
      <c r="F137" s="128">
        <f>F138+F139+F140+F141</f>
        <v>1111388</v>
      </c>
      <c r="G137" s="23">
        <f t="shared" ref="G137:J137" si="71">G138+G139+G140+G141</f>
        <v>155000</v>
      </c>
      <c r="H137" s="23">
        <f t="shared" si="71"/>
        <v>26000</v>
      </c>
      <c r="I137" s="23">
        <f t="shared" si="71"/>
        <v>26000</v>
      </c>
      <c r="J137" s="23">
        <f t="shared" si="71"/>
        <v>75569</v>
      </c>
      <c r="K137" s="23">
        <f t="shared" ref="K137" si="72">K138+K139+K140+K141</f>
        <v>1393957</v>
      </c>
      <c r="N137" s="15"/>
    </row>
    <row r="138" spans="1:14" x14ac:dyDescent="0.25">
      <c r="A138" s="16"/>
      <c r="B138" s="17"/>
      <c r="C138" s="17"/>
      <c r="D138" s="18" t="s">
        <v>25</v>
      </c>
      <c r="E138" s="53">
        <f>E143+E148+E153+E158</f>
        <v>147</v>
      </c>
      <c r="F138" s="52">
        <f t="shared" ref="F138:J138" si="73">F143+F148+F153+F158</f>
        <v>1111388</v>
      </c>
      <c r="G138" s="52">
        <f t="shared" si="73"/>
        <v>140000</v>
      </c>
      <c r="H138" s="52">
        <f t="shared" si="73"/>
        <v>26000</v>
      </c>
      <c r="I138" s="52">
        <f t="shared" si="73"/>
        <v>0</v>
      </c>
      <c r="J138" s="52">
        <f t="shared" si="73"/>
        <v>65569</v>
      </c>
      <c r="K138" s="19">
        <f>SUM(F138:J138)</f>
        <v>1342957</v>
      </c>
      <c r="M138" s="20"/>
    </row>
    <row r="139" spans="1:14" x14ac:dyDescent="0.25">
      <c r="A139" s="16"/>
      <c r="B139" s="17"/>
      <c r="C139" s="17"/>
      <c r="D139" s="18" t="s">
        <v>26</v>
      </c>
      <c r="E139" s="17"/>
      <c r="F139" s="38">
        <f>F144+F149+F154+F159</f>
        <v>0</v>
      </c>
      <c r="G139" s="19">
        <f t="shared" ref="G139:J139" si="74">G144+G149+G154+G159</f>
        <v>15000</v>
      </c>
      <c r="H139" s="19">
        <f t="shared" si="74"/>
        <v>0</v>
      </c>
      <c r="I139" s="19">
        <f t="shared" si="74"/>
        <v>26000</v>
      </c>
      <c r="J139" s="19">
        <f t="shared" si="74"/>
        <v>10000</v>
      </c>
      <c r="K139" s="19">
        <f t="shared" ref="K139:K141" si="75">SUM(F139:J139)</f>
        <v>51000</v>
      </c>
      <c r="M139" s="20"/>
      <c r="N139" s="15"/>
    </row>
    <row r="140" spans="1:14" x14ac:dyDescent="0.25">
      <c r="A140" s="16"/>
      <c r="B140" s="17"/>
      <c r="C140" s="17"/>
      <c r="D140" s="18" t="s">
        <v>27</v>
      </c>
      <c r="E140" s="17"/>
      <c r="F140" s="38">
        <f t="shared" ref="F140:J141" si="76">F145+F155+F160</f>
        <v>0</v>
      </c>
      <c r="G140" s="19">
        <f t="shared" si="76"/>
        <v>0</v>
      </c>
      <c r="H140" s="19">
        <f t="shared" si="76"/>
        <v>0</v>
      </c>
      <c r="I140" s="19">
        <f t="shared" si="76"/>
        <v>0</v>
      </c>
      <c r="J140" s="19">
        <f t="shared" si="76"/>
        <v>0</v>
      </c>
      <c r="K140" s="19">
        <f t="shared" si="75"/>
        <v>0</v>
      </c>
    </row>
    <row r="141" spans="1:14" x14ac:dyDescent="0.25">
      <c r="A141" s="16"/>
      <c r="B141" s="17"/>
      <c r="C141" s="17"/>
      <c r="D141" s="18" t="s">
        <v>28</v>
      </c>
      <c r="E141" s="17"/>
      <c r="F141" s="38">
        <f t="shared" si="76"/>
        <v>0</v>
      </c>
      <c r="G141" s="19">
        <f t="shared" si="76"/>
        <v>0</v>
      </c>
      <c r="H141" s="19">
        <f t="shared" si="76"/>
        <v>0</v>
      </c>
      <c r="I141" s="19">
        <f t="shared" si="76"/>
        <v>0</v>
      </c>
      <c r="J141" s="19">
        <f t="shared" si="76"/>
        <v>0</v>
      </c>
      <c r="K141" s="19">
        <f t="shared" si="75"/>
        <v>0</v>
      </c>
    </row>
    <row r="142" spans="1:14" x14ac:dyDescent="0.25">
      <c r="A142" s="25"/>
      <c r="B142" s="35">
        <v>92175</v>
      </c>
      <c r="C142" s="55" t="s">
        <v>56</v>
      </c>
      <c r="D142" s="36" t="s">
        <v>45</v>
      </c>
      <c r="E142" s="26">
        <f>E143</f>
        <v>3</v>
      </c>
      <c r="F142" s="129">
        <f>F143+F144+F145+F146</f>
        <v>28880</v>
      </c>
      <c r="G142" s="28">
        <f t="shared" ref="G142:K142" si="77">G143+G144+G145+G146</f>
        <v>44000</v>
      </c>
      <c r="H142" s="28">
        <f t="shared" si="77"/>
        <v>0</v>
      </c>
      <c r="I142" s="28">
        <f t="shared" si="77"/>
        <v>26000</v>
      </c>
      <c r="J142" s="28">
        <f t="shared" si="77"/>
        <v>75569</v>
      </c>
      <c r="K142" s="28">
        <f t="shared" si="77"/>
        <v>174449</v>
      </c>
    </row>
    <row r="143" spans="1:14" x14ac:dyDescent="0.25">
      <c r="A143" s="16"/>
      <c r="B143" s="17"/>
      <c r="C143" s="17"/>
      <c r="D143" s="18" t="s">
        <v>25</v>
      </c>
      <c r="E143" s="17">
        <v>3</v>
      </c>
      <c r="F143" s="38">
        <v>28880</v>
      </c>
      <c r="G143" s="19">
        <v>44000</v>
      </c>
      <c r="H143" s="19">
        <v>0</v>
      </c>
      <c r="I143" s="19">
        <v>0</v>
      </c>
      <c r="J143" s="19">
        <v>65569</v>
      </c>
      <c r="K143" s="29">
        <f>SUM(F143:J143)</f>
        <v>138449</v>
      </c>
      <c r="M143" s="20"/>
      <c r="N143" s="41"/>
    </row>
    <row r="144" spans="1:14" x14ac:dyDescent="0.25">
      <c r="A144" s="16"/>
      <c r="B144" s="17"/>
      <c r="C144" s="17"/>
      <c r="D144" s="18" t="s">
        <v>26</v>
      </c>
      <c r="E144" s="17"/>
      <c r="F144" s="38"/>
      <c r="G144" s="19"/>
      <c r="H144" s="19"/>
      <c r="I144" s="19">
        <v>26000</v>
      </c>
      <c r="J144" s="19">
        <v>10000</v>
      </c>
      <c r="K144" s="29">
        <f t="shared" ref="K144:K156" si="78">SUM(F144:J144)</f>
        <v>36000</v>
      </c>
    </row>
    <row r="145" spans="1:16" x14ac:dyDescent="0.25">
      <c r="A145" s="16"/>
      <c r="B145" s="17"/>
      <c r="C145" s="17"/>
      <c r="D145" s="18" t="s">
        <v>27</v>
      </c>
      <c r="E145" s="17"/>
      <c r="F145" s="38"/>
      <c r="G145" s="19"/>
      <c r="H145" s="19"/>
      <c r="I145" s="19"/>
      <c r="J145" s="19">
        <v>0</v>
      </c>
      <c r="K145" s="29">
        <f t="shared" si="78"/>
        <v>0</v>
      </c>
    </row>
    <row r="146" spans="1:16" x14ac:dyDescent="0.25">
      <c r="A146" s="16"/>
      <c r="B146" s="17"/>
      <c r="C146" s="17"/>
      <c r="D146" s="18" t="s">
        <v>28</v>
      </c>
      <c r="E146" s="17"/>
      <c r="F146" s="38"/>
      <c r="G146" s="19"/>
      <c r="H146" s="19"/>
      <c r="I146" s="19"/>
      <c r="J146" s="19"/>
      <c r="K146" s="29"/>
    </row>
    <row r="147" spans="1:16" x14ac:dyDescent="0.25">
      <c r="A147" s="25"/>
      <c r="B147" s="35">
        <v>92890</v>
      </c>
      <c r="C147" s="55" t="s">
        <v>64</v>
      </c>
      <c r="D147" s="36" t="s">
        <v>75</v>
      </c>
      <c r="E147" s="26">
        <f>E148</f>
        <v>14</v>
      </c>
      <c r="F147" s="129">
        <f>F148+F149+F150+F151</f>
        <v>87193</v>
      </c>
      <c r="G147" s="28">
        <f t="shared" ref="G147:K147" si="79">G148+G149+G150+G151</f>
        <v>25000</v>
      </c>
      <c r="H147" s="28">
        <f t="shared" si="79"/>
        <v>3000</v>
      </c>
      <c r="I147" s="28">
        <f t="shared" si="79"/>
        <v>0</v>
      </c>
      <c r="J147" s="28">
        <f t="shared" si="79"/>
        <v>0</v>
      </c>
      <c r="K147" s="28">
        <f t="shared" si="79"/>
        <v>115193</v>
      </c>
      <c r="M147" s="51"/>
      <c r="N147" s="51"/>
      <c r="O147" s="51"/>
    </row>
    <row r="148" spans="1:16" x14ac:dyDescent="0.25">
      <c r="A148" s="16"/>
      <c r="B148" s="17"/>
      <c r="C148" s="17"/>
      <c r="D148" s="18" t="s">
        <v>25</v>
      </c>
      <c r="E148" s="17">
        <v>14</v>
      </c>
      <c r="F148" s="38">
        <v>87193</v>
      </c>
      <c r="G148" s="19">
        <v>10000</v>
      </c>
      <c r="H148" s="19">
        <v>3000</v>
      </c>
      <c r="I148" s="19">
        <v>0</v>
      </c>
      <c r="J148" s="19">
        <v>0</v>
      </c>
      <c r="K148" s="29">
        <f>SUM(F148:J148)</f>
        <v>100193</v>
      </c>
      <c r="M148" s="20"/>
      <c r="N148" s="20"/>
      <c r="O148" s="20"/>
    </row>
    <row r="149" spans="1:16" x14ac:dyDescent="0.25">
      <c r="A149" s="16"/>
      <c r="B149" s="17"/>
      <c r="C149" s="17"/>
      <c r="D149" s="18" t="s">
        <v>26</v>
      </c>
      <c r="E149" s="17"/>
      <c r="F149" s="38"/>
      <c r="G149" s="19">
        <v>15000</v>
      </c>
      <c r="H149" s="19"/>
      <c r="I149" s="19">
        <v>0</v>
      </c>
      <c r="J149" s="19">
        <v>0</v>
      </c>
      <c r="K149" s="29">
        <f t="shared" ref="K149:K150" si="80">SUM(F149:J149)</f>
        <v>15000</v>
      </c>
      <c r="M149" s="20"/>
      <c r="N149" s="20"/>
      <c r="O149" s="20"/>
    </row>
    <row r="150" spans="1:16" x14ac:dyDescent="0.25">
      <c r="A150" s="16"/>
      <c r="B150" s="17"/>
      <c r="C150" s="17"/>
      <c r="D150" s="18" t="s">
        <v>27</v>
      </c>
      <c r="E150" s="17"/>
      <c r="F150" s="38"/>
      <c r="G150" s="19"/>
      <c r="H150" s="19"/>
      <c r="I150" s="19"/>
      <c r="J150" s="19">
        <v>0</v>
      </c>
      <c r="K150" s="29">
        <f t="shared" si="80"/>
        <v>0</v>
      </c>
    </row>
    <row r="151" spans="1:16" x14ac:dyDescent="0.25">
      <c r="A151" s="16"/>
      <c r="B151" s="17"/>
      <c r="C151" s="17"/>
      <c r="D151" s="18" t="s">
        <v>28</v>
      </c>
      <c r="E151" s="17"/>
      <c r="F151" s="38"/>
      <c r="G151" s="19"/>
      <c r="H151" s="19"/>
      <c r="I151" s="19"/>
      <c r="J151" s="19"/>
      <c r="K151" s="29"/>
    </row>
    <row r="152" spans="1:16" x14ac:dyDescent="0.25">
      <c r="A152" s="25"/>
      <c r="B152" s="35">
        <v>94020</v>
      </c>
      <c r="C152" s="55" t="s">
        <v>57</v>
      </c>
      <c r="D152" s="36" t="s">
        <v>136</v>
      </c>
      <c r="E152" s="26">
        <f>E153</f>
        <v>107</v>
      </c>
      <c r="F152" s="129">
        <f>F153+F154+F155+F156</f>
        <v>812287</v>
      </c>
      <c r="G152" s="28">
        <f t="shared" ref="G152:K152" si="81">G153+G154+G155+G156</f>
        <v>78000</v>
      </c>
      <c r="H152" s="28">
        <f t="shared" si="81"/>
        <v>19000</v>
      </c>
      <c r="I152" s="28">
        <f t="shared" si="81"/>
        <v>0</v>
      </c>
      <c r="J152" s="28">
        <f t="shared" si="81"/>
        <v>0</v>
      </c>
      <c r="K152" s="28">
        <f t="shared" si="81"/>
        <v>909287</v>
      </c>
    </row>
    <row r="153" spans="1:16" x14ac:dyDescent="0.25">
      <c r="A153" s="16"/>
      <c r="B153" s="17"/>
      <c r="C153" s="17"/>
      <c r="D153" s="18" t="s">
        <v>25</v>
      </c>
      <c r="E153" s="17">
        <v>107</v>
      </c>
      <c r="F153" s="38">
        <v>812287</v>
      </c>
      <c r="G153" s="19">
        <v>78000</v>
      </c>
      <c r="H153" s="19">
        <v>19000</v>
      </c>
      <c r="I153" s="19">
        <v>0</v>
      </c>
      <c r="J153" s="19">
        <v>0</v>
      </c>
      <c r="K153" s="29">
        <f>SUM(F153:J153)</f>
        <v>909287</v>
      </c>
      <c r="M153" s="124"/>
      <c r="N153" s="15"/>
      <c r="O153" s="20"/>
      <c r="P153" s="20"/>
    </row>
    <row r="154" spans="1:16" x14ac:dyDescent="0.25">
      <c r="A154" s="16"/>
      <c r="B154" s="17"/>
      <c r="C154" s="17"/>
      <c r="D154" s="18" t="s">
        <v>26</v>
      </c>
      <c r="E154" s="17"/>
      <c r="F154" s="38"/>
      <c r="G154" s="19"/>
      <c r="H154" s="19"/>
      <c r="I154" s="19"/>
      <c r="J154" s="19">
        <v>0</v>
      </c>
      <c r="K154" s="29">
        <f t="shared" si="78"/>
        <v>0</v>
      </c>
      <c r="M154" s="42"/>
      <c r="N154" s="15"/>
    </row>
    <row r="155" spans="1:16" x14ac:dyDescent="0.25">
      <c r="A155" s="16"/>
      <c r="B155" s="17"/>
      <c r="C155" s="17"/>
      <c r="D155" s="18" t="s">
        <v>27</v>
      </c>
      <c r="E155" s="17"/>
      <c r="F155" s="38"/>
      <c r="G155" s="19"/>
      <c r="H155" s="19"/>
      <c r="I155" s="19"/>
      <c r="J155" s="19"/>
      <c r="K155" s="29">
        <f t="shared" si="78"/>
        <v>0</v>
      </c>
      <c r="M155" s="42"/>
      <c r="N155" s="15"/>
      <c r="P155" s="20"/>
    </row>
    <row r="156" spans="1:16" x14ac:dyDescent="0.25">
      <c r="A156" s="16"/>
      <c r="B156" s="17"/>
      <c r="C156" s="17"/>
      <c r="D156" s="18" t="s">
        <v>28</v>
      </c>
      <c r="E156" s="17"/>
      <c r="F156" s="38"/>
      <c r="G156" s="19"/>
      <c r="H156" s="19"/>
      <c r="I156" s="19"/>
      <c r="J156" s="19"/>
      <c r="K156" s="29">
        <f t="shared" si="78"/>
        <v>0</v>
      </c>
      <c r="M156" s="15"/>
      <c r="N156" s="15"/>
    </row>
    <row r="157" spans="1:16" x14ac:dyDescent="0.25">
      <c r="A157" s="25"/>
      <c r="B157" s="35">
        <v>95220</v>
      </c>
      <c r="C157" s="55" t="s">
        <v>58</v>
      </c>
      <c r="D157" s="36" t="s">
        <v>137</v>
      </c>
      <c r="E157" s="26">
        <f>E158</f>
        <v>23</v>
      </c>
      <c r="F157" s="129">
        <f>F158+F159+F160+F161</f>
        <v>183028</v>
      </c>
      <c r="G157" s="28">
        <f t="shared" ref="G157:K157" si="82">G158+G159+G160+G161</f>
        <v>8000</v>
      </c>
      <c r="H157" s="28">
        <f t="shared" si="82"/>
        <v>4000</v>
      </c>
      <c r="I157" s="28">
        <f t="shared" si="82"/>
        <v>0</v>
      </c>
      <c r="J157" s="28">
        <f t="shared" si="82"/>
        <v>0</v>
      </c>
      <c r="K157" s="28">
        <f t="shared" si="82"/>
        <v>195028</v>
      </c>
      <c r="N157" s="20"/>
    </row>
    <row r="158" spans="1:16" x14ac:dyDescent="0.25">
      <c r="A158" s="16"/>
      <c r="B158" s="17"/>
      <c r="C158" s="17"/>
      <c r="D158" s="18" t="s">
        <v>25</v>
      </c>
      <c r="E158" s="17">
        <v>23</v>
      </c>
      <c r="F158" s="38">
        <v>183028</v>
      </c>
      <c r="G158" s="19">
        <v>8000</v>
      </c>
      <c r="H158" s="19">
        <v>4000</v>
      </c>
      <c r="I158" s="19">
        <v>0</v>
      </c>
      <c r="J158" s="19">
        <v>0</v>
      </c>
      <c r="K158" s="29">
        <f>SUM(F158:J158)</f>
        <v>195028</v>
      </c>
      <c r="M158" s="20"/>
      <c r="N158" s="20"/>
    </row>
    <row r="159" spans="1:16" x14ac:dyDescent="0.25">
      <c r="A159" s="16"/>
      <c r="B159" s="17"/>
      <c r="C159" s="17"/>
      <c r="D159" s="18" t="s">
        <v>26</v>
      </c>
      <c r="E159" s="17"/>
      <c r="F159" s="38"/>
      <c r="G159" s="19"/>
      <c r="H159" s="19">
        <v>0</v>
      </c>
      <c r="I159" s="19">
        <v>0</v>
      </c>
      <c r="J159" s="19">
        <v>0</v>
      </c>
      <c r="K159" s="29">
        <f>SUM(F159:J159)</f>
        <v>0</v>
      </c>
      <c r="N159" s="15"/>
    </row>
    <row r="160" spans="1:16" x14ac:dyDescent="0.25">
      <c r="A160" s="16"/>
      <c r="B160" s="17"/>
      <c r="C160" s="17"/>
      <c r="D160" s="18" t="s">
        <v>27</v>
      </c>
      <c r="E160" s="17"/>
      <c r="F160" s="38"/>
      <c r="G160" s="19"/>
      <c r="H160" s="19"/>
      <c r="I160" s="19"/>
      <c r="J160" s="19"/>
      <c r="K160" s="29">
        <f>SUM(F160:J160)</f>
        <v>0</v>
      </c>
    </row>
    <row r="161" spans="1:13" x14ac:dyDescent="0.25">
      <c r="A161" s="16"/>
      <c r="B161" s="17"/>
      <c r="C161" s="17"/>
      <c r="D161" s="18" t="s">
        <v>28</v>
      </c>
      <c r="E161" s="17"/>
      <c r="F161" s="38"/>
      <c r="G161" s="19"/>
      <c r="H161" s="19"/>
      <c r="I161" s="19"/>
      <c r="J161" s="19"/>
      <c r="K161" s="24"/>
      <c r="M161" s="20"/>
    </row>
    <row r="162" spans="1:13" x14ac:dyDescent="0.25">
      <c r="A162" s="43"/>
      <c r="B162" s="43"/>
      <c r="C162" s="43"/>
      <c r="D162" s="44"/>
      <c r="E162" s="43"/>
      <c r="F162" s="131"/>
      <c r="G162" s="45"/>
      <c r="H162" s="45"/>
      <c r="I162" s="45"/>
      <c r="J162" s="45"/>
      <c r="K162" s="46"/>
    </row>
    <row r="163" spans="1:13" x14ac:dyDescent="0.25">
      <c r="A163" s="43"/>
      <c r="B163" s="43"/>
      <c r="C163" s="43"/>
      <c r="D163" s="44"/>
      <c r="E163" s="43"/>
      <c r="F163" s="131"/>
      <c r="G163" s="45"/>
      <c r="H163" s="45"/>
      <c r="I163" s="45"/>
      <c r="J163" s="45"/>
      <c r="K163" s="46"/>
      <c r="M163" s="51"/>
    </row>
    <row r="164" spans="1:13" x14ac:dyDescent="0.25">
      <c r="A164" s="43"/>
      <c r="B164" s="43"/>
      <c r="C164" s="43"/>
      <c r="D164" s="47"/>
      <c r="E164" s="43"/>
      <c r="F164" s="131"/>
      <c r="G164" s="45"/>
      <c r="H164" s="45"/>
      <c r="I164" s="45"/>
      <c r="J164" s="45"/>
      <c r="K164" s="46"/>
    </row>
    <row r="165" spans="1:13" x14ac:dyDescent="0.25">
      <c r="A165" s="1"/>
      <c r="B165" s="1"/>
      <c r="C165" s="1"/>
      <c r="D165" s="1"/>
      <c r="E165" s="1"/>
      <c r="F165" s="57"/>
      <c r="G165" s="48"/>
      <c r="H165" s="1"/>
      <c r="I165" s="1"/>
      <c r="J165" s="1"/>
      <c r="K165" s="1"/>
      <c r="M165" s="20"/>
    </row>
    <row r="166" spans="1:13" ht="15.75" x14ac:dyDescent="0.25">
      <c r="A166" s="1"/>
      <c r="B166" s="69"/>
      <c r="C166" s="69" t="s">
        <v>139</v>
      </c>
      <c r="D166" s="49"/>
      <c r="E166" s="50"/>
      <c r="F166" s="132"/>
      <c r="G166" s="50"/>
      <c r="H166" s="251"/>
      <c r="I166" s="251"/>
      <c r="J166" s="1"/>
      <c r="K166" s="48"/>
    </row>
    <row r="167" spans="1:13" ht="15.75" x14ac:dyDescent="0.25">
      <c r="A167" s="1"/>
      <c r="B167" s="69"/>
      <c r="C167" s="69"/>
      <c r="D167" s="50"/>
      <c r="E167" s="50"/>
      <c r="F167" s="132"/>
      <c r="G167" s="50"/>
      <c r="H167" s="252"/>
      <c r="I167" s="252"/>
      <c r="J167" s="1"/>
      <c r="K167" s="1"/>
    </row>
    <row r="168" spans="1:13" x14ac:dyDescent="0.25">
      <c r="A168" s="1"/>
      <c r="B168" s="69"/>
      <c r="C168" s="69"/>
      <c r="D168" s="69"/>
      <c r="E168" s="69"/>
      <c r="F168" s="134"/>
      <c r="G168" s="69"/>
      <c r="H168" s="69"/>
      <c r="I168" s="69"/>
      <c r="J168" s="1"/>
      <c r="K168" s="1"/>
    </row>
    <row r="169" spans="1:13" x14ac:dyDescent="0.25">
      <c r="B169" s="69"/>
      <c r="C169" s="69" t="s">
        <v>113</v>
      </c>
      <c r="D169" s="69"/>
      <c r="E169" s="69"/>
      <c r="F169" s="134"/>
      <c r="G169" s="69"/>
      <c r="H169" s="69" t="s">
        <v>111</v>
      </c>
      <c r="I169" s="69"/>
    </row>
    <row r="170" spans="1:13" x14ac:dyDescent="0.25">
      <c r="B170" s="69"/>
      <c r="C170" s="69" t="s">
        <v>114</v>
      </c>
      <c r="D170" s="69"/>
      <c r="E170" s="69"/>
      <c r="F170" s="134"/>
      <c r="G170" s="69"/>
      <c r="H170" s="69" t="s">
        <v>115</v>
      </c>
      <c r="I170" s="69"/>
    </row>
    <row r="171" spans="1:13" ht="24" customHeight="1" x14ac:dyDescent="0.25">
      <c r="B171" s="69"/>
      <c r="C171" s="69" t="s">
        <v>109</v>
      </c>
      <c r="D171" s="69"/>
      <c r="E171" s="69"/>
      <c r="F171" s="134"/>
      <c r="G171" s="69"/>
      <c r="H171" s="69" t="s">
        <v>110</v>
      </c>
      <c r="I171" s="69"/>
    </row>
  </sheetData>
  <mergeCells count="3">
    <mergeCell ref="A2:K2"/>
    <mergeCell ref="H166:I166"/>
    <mergeCell ref="H167:I167"/>
  </mergeCells>
  <pageMargins left="0.25" right="0.25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67"/>
  <sheetViews>
    <sheetView topLeftCell="A34" workbookViewId="0">
      <selection activeCell="Q52" sqref="Q52"/>
    </sheetView>
  </sheetViews>
  <sheetFormatPr defaultColWidth="8.85546875" defaultRowHeight="15" x14ac:dyDescent="0.25"/>
  <cols>
    <col min="1" max="1" width="7.140625" style="1" customWidth="1"/>
    <col min="2" max="2" width="71.140625" style="1" customWidth="1"/>
    <col min="3" max="3" width="14.140625" style="1" customWidth="1"/>
    <col min="4" max="4" width="11.28515625" style="1" customWidth="1"/>
    <col min="5" max="5" width="9.85546875" style="1" customWidth="1"/>
    <col min="6" max="6" width="11.5703125" style="1" customWidth="1"/>
    <col min="7" max="7" width="11.42578125" style="1" customWidth="1"/>
    <col min="8" max="8" width="11.5703125" style="1" bestFit="1" customWidth="1"/>
    <col min="9" max="9" width="11.7109375" style="1" bestFit="1" customWidth="1"/>
    <col min="10" max="10" width="13" style="1" customWidth="1"/>
    <col min="11" max="11" width="10.28515625" style="1" bestFit="1" customWidth="1"/>
    <col min="12" max="12" width="12.5703125" style="1" customWidth="1"/>
    <col min="13" max="16384" width="8.85546875" style="1"/>
  </cols>
  <sheetData>
    <row r="1" spans="1:12" x14ac:dyDescent="0.25">
      <c r="K1" s="48"/>
      <c r="L1" s="48"/>
    </row>
    <row r="2" spans="1:12" ht="18.75" x14ac:dyDescent="0.3">
      <c r="B2" s="254" t="s">
        <v>138</v>
      </c>
      <c r="C2" s="254"/>
      <c r="D2" s="254"/>
      <c r="E2" s="254"/>
      <c r="F2" s="254"/>
      <c r="G2" s="254"/>
    </row>
    <row r="4" spans="1:12" s="2" customFormat="1" ht="42.75" customHeight="1" x14ac:dyDescent="0.25">
      <c r="A4" s="255" t="s">
        <v>0</v>
      </c>
      <c r="B4" s="256" t="s">
        <v>140</v>
      </c>
      <c r="C4" s="253" t="s">
        <v>141</v>
      </c>
      <c r="D4" s="253" t="s">
        <v>142</v>
      </c>
      <c r="E4" s="253" t="s">
        <v>143</v>
      </c>
      <c r="F4" s="253" t="s">
        <v>144</v>
      </c>
      <c r="G4" s="253" t="s">
        <v>142</v>
      </c>
      <c r="H4" s="253" t="s">
        <v>143</v>
      </c>
      <c r="I4" s="253" t="s">
        <v>145</v>
      </c>
      <c r="J4" s="253" t="s">
        <v>142</v>
      </c>
      <c r="K4" s="253" t="s">
        <v>143</v>
      </c>
      <c r="L4" s="253" t="s">
        <v>146</v>
      </c>
    </row>
    <row r="5" spans="1:12" x14ac:dyDescent="0.25">
      <c r="A5" s="255"/>
      <c r="B5" s="256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2" x14ac:dyDescent="0.25">
      <c r="A6" s="183"/>
      <c r="B6" s="184" t="s">
        <v>147</v>
      </c>
      <c r="C6" s="185">
        <f>C7</f>
        <v>419830</v>
      </c>
      <c r="D6" s="185">
        <f>D7</f>
        <v>123176</v>
      </c>
      <c r="E6" s="185">
        <f>C6+D6</f>
        <v>543006</v>
      </c>
      <c r="F6" s="185">
        <f t="shared" ref="F6:L6" si="0">F7</f>
        <v>565626</v>
      </c>
      <c r="G6" s="185">
        <f t="shared" si="0"/>
        <v>119442</v>
      </c>
      <c r="H6" s="185">
        <f t="shared" si="0"/>
        <v>685068</v>
      </c>
      <c r="I6" s="185">
        <f t="shared" si="0"/>
        <v>688917</v>
      </c>
      <c r="J6" s="185">
        <f t="shared" si="0"/>
        <v>133690</v>
      </c>
      <c r="K6" s="185">
        <f t="shared" si="0"/>
        <v>822607</v>
      </c>
      <c r="L6" s="185">
        <f t="shared" si="0"/>
        <v>2050681</v>
      </c>
    </row>
    <row r="7" spans="1:12" x14ac:dyDescent="0.25">
      <c r="A7" s="186"/>
      <c r="B7" s="187" t="s">
        <v>1</v>
      </c>
      <c r="C7" s="188">
        <f>C8+C11+C20+C24+C48+C51</f>
        <v>419830</v>
      </c>
      <c r="D7" s="188">
        <f>D8+D11+D24+D48+D51</f>
        <v>123176</v>
      </c>
      <c r="E7" s="188">
        <f>C7+D7</f>
        <v>543006</v>
      </c>
      <c r="F7" s="188">
        <f>F8+F11+F20+F24+F48+F51</f>
        <v>565626</v>
      </c>
      <c r="G7" s="188">
        <f>G8+G11+G20+G24+G48+G51</f>
        <v>119442</v>
      </c>
      <c r="H7" s="188">
        <f>F7+G7</f>
        <v>685068</v>
      </c>
      <c r="I7" s="188">
        <f>I8+I11+I20+I24+I48+I51</f>
        <v>688917</v>
      </c>
      <c r="J7" s="188">
        <f>J8+J11+J20+J24+J48+J51</f>
        <v>133690</v>
      </c>
      <c r="K7" s="188">
        <f>I7+J7</f>
        <v>822607</v>
      </c>
      <c r="L7" s="188">
        <f>E7+H7+K7</f>
        <v>2050681</v>
      </c>
    </row>
    <row r="8" spans="1:12" x14ac:dyDescent="0.25">
      <c r="A8" s="189">
        <v>163</v>
      </c>
      <c r="B8" s="190" t="s">
        <v>68</v>
      </c>
      <c r="C8" s="191">
        <v>8000</v>
      </c>
      <c r="D8" s="191">
        <f>D10+D9</f>
        <v>0</v>
      </c>
      <c r="E8" s="191">
        <f>E9</f>
        <v>8000</v>
      </c>
      <c r="F8" s="189">
        <f>F9</f>
        <v>0</v>
      </c>
      <c r="G8" s="190">
        <f>G9</f>
        <v>0</v>
      </c>
      <c r="H8" s="190">
        <f>F8+G8</f>
        <v>0</v>
      </c>
      <c r="I8" s="190">
        <f>I9</f>
        <v>0</v>
      </c>
      <c r="J8" s="190">
        <f>J9</f>
        <v>0</v>
      </c>
      <c r="K8" s="190">
        <f>I8+J8</f>
        <v>0</v>
      </c>
      <c r="L8" s="191">
        <f>L9</f>
        <v>8000</v>
      </c>
    </row>
    <row r="9" spans="1:12" x14ac:dyDescent="0.25">
      <c r="A9" s="192">
        <v>16335</v>
      </c>
      <c r="B9" s="193" t="s">
        <v>32</v>
      </c>
      <c r="C9" s="194">
        <v>8000</v>
      </c>
      <c r="D9" s="194">
        <f>D10</f>
        <v>0</v>
      </c>
      <c r="E9" s="194">
        <f>C9+D9</f>
        <v>8000</v>
      </c>
      <c r="F9" s="195">
        <f>F10</f>
        <v>0</v>
      </c>
      <c r="G9" s="193">
        <f>G10</f>
        <v>0</v>
      </c>
      <c r="H9" s="193">
        <f>F9+G9</f>
        <v>0</v>
      </c>
      <c r="I9" s="193">
        <f>I10</f>
        <v>0</v>
      </c>
      <c r="J9" s="193">
        <f>J10</f>
        <v>0</v>
      </c>
      <c r="K9" s="193">
        <f>K10</f>
        <v>0</v>
      </c>
      <c r="L9" s="194">
        <f>L10</f>
        <v>8000</v>
      </c>
    </row>
    <row r="10" spans="1:12" x14ac:dyDescent="0.25">
      <c r="A10" s="196">
        <v>1</v>
      </c>
      <c r="B10" s="197" t="s">
        <v>148</v>
      </c>
      <c r="C10" s="198">
        <v>8000</v>
      </c>
      <c r="D10" s="198">
        <v>0</v>
      </c>
      <c r="E10" s="199">
        <f>C10+D10</f>
        <v>8000</v>
      </c>
      <c r="F10" s="200">
        <v>0</v>
      </c>
      <c r="G10" s="201">
        <v>0</v>
      </c>
      <c r="H10" s="201">
        <f>F10+G10</f>
        <v>0</v>
      </c>
      <c r="I10" s="201">
        <v>0</v>
      </c>
      <c r="J10" s="201">
        <v>0</v>
      </c>
      <c r="K10" s="201">
        <f>I10+J10</f>
        <v>0</v>
      </c>
      <c r="L10" s="199">
        <f>E10+H10+K10</f>
        <v>8000</v>
      </c>
    </row>
    <row r="11" spans="1:12" x14ac:dyDescent="0.25">
      <c r="A11" s="202">
        <v>180</v>
      </c>
      <c r="B11" s="203" t="s">
        <v>149</v>
      </c>
      <c r="C11" s="204">
        <f t="shared" ref="C11:H11" si="1">C12</f>
        <v>58000</v>
      </c>
      <c r="D11" s="204">
        <f t="shared" si="1"/>
        <v>5000</v>
      </c>
      <c r="E11" s="204">
        <f t="shared" si="1"/>
        <v>63000</v>
      </c>
      <c r="F11" s="204">
        <f t="shared" si="1"/>
        <v>77000</v>
      </c>
      <c r="G11" s="204">
        <f t="shared" si="1"/>
        <v>13000</v>
      </c>
      <c r="H11" s="204">
        <f t="shared" si="1"/>
        <v>90000</v>
      </c>
      <c r="I11" s="204">
        <f>I12</f>
        <v>73000</v>
      </c>
      <c r="J11" s="204">
        <f>J12</f>
        <v>7000</v>
      </c>
      <c r="K11" s="204">
        <f>K12</f>
        <v>80000</v>
      </c>
      <c r="L11" s="204">
        <f>L12</f>
        <v>233000</v>
      </c>
    </row>
    <row r="12" spans="1:12" x14ac:dyDescent="0.25">
      <c r="A12" s="205">
        <v>18444</v>
      </c>
      <c r="B12" s="206" t="s">
        <v>36</v>
      </c>
      <c r="C12" s="207">
        <f t="shared" ref="C12:H12" si="2">SUM(C13:C19)</f>
        <v>58000</v>
      </c>
      <c r="D12" s="207">
        <f t="shared" si="2"/>
        <v>5000</v>
      </c>
      <c r="E12" s="207">
        <f t="shared" si="2"/>
        <v>63000</v>
      </c>
      <c r="F12" s="207">
        <f t="shared" si="2"/>
        <v>77000</v>
      </c>
      <c r="G12" s="207">
        <f t="shared" si="2"/>
        <v>13000</v>
      </c>
      <c r="H12" s="207">
        <f t="shared" si="2"/>
        <v>90000</v>
      </c>
      <c r="I12" s="207">
        <f>SUM(I13:I19)</f>
        <v>73000</v>
      </c>
      <c r="J12" s="207">
        <f>SUM(J13:J19)</f>
        <v>7000</v>
      </c>
      <c r="K12" s="207">
        <f>SUM(K13:K19)</f>
        <v>80000</v>
      </c>
      <c r="L12" s="207">
        <f>E12+H12+K12</f>
        <v>233000</v>
      </c>
    </row>
    <row r="13" spans="1:12" x14ac:dyDescent="0.25">
      <c r="A13" s="196">
        <v>2</v>
      </c>
      <c r="B13" s="197" t="s">
        <v>150</v>
      </c>
      <c r="C13" s="197">
        <v>0</v>
      </c>
      <c r="D13" s="197">
        <v>0</v>
      </c>
      <c r="E13" s="201">
        <f>C13+D13</f>
        <v>0</v>
      </c>
      <c r="F13" s="198">
        <v>15000</v>
      </c>
      <c r="G13" s="198">
        <v>5000</v>
      </c>
      <c r="H13" s="199">
        <f t="shared" ref="H13:H19" si="3">F13+G13</f>
        <v>20000</v>
      </c>
      <c r="I13" s="198">
        <v>12000</v>
      </c>
      <c r="J13" s="198">
        <v>3000</v>
      </c>
      <c r="K13" s="199">
        <f>I13+J13</f>
        <v>15000</v>
      </c>
      <c r="L13" s="198">
        <f>E13+H13+K13</f>
        <v>35000</v>
      </c>
    </row>
    <row r="14" spans="1:12" ht="25.5" x14ac:dyDescent="0.25">
      <c r="A14" s="196">
        <v>3</v>
      </c>
      <c r="B14" s="208" t="s">
        <v>151</v>
      </c>
      <c r="C14" s="209">
        <v>0</v>
      </c>
      <c r="D14" s="209">
        <v>0</v>
      </c>
      <c r="E14" s="210">
        <f t="shared" ref="E14:E19" si="4">C14+D14</f>
        <v>0</v>
      </c>
      <c r="F14" s="198">
        <v>7000</v>
      </c>
      <c r="G14" s="198">
        <v>3000</v>
      </c>
      <c r="H14" s="199">
        <f t="shared" si="3"/>
        <v>10000</v>
      </c>
      <c r="I14" s="198">
        <v>10000</v>
      </c>
      <c r="J14" s="198">
        <v>0</v>
      </c>
      <c r="K14" s="199">
        <f t="shared" ref="K14:K16" si="5">I14+J14</f>
        <v>10000</v>
      </c>
      <c r="L14" s="198">
        <f t="shared" ref="L14:L19" si="6">E14+H14+K14</f>
        <v>20000</v>
      </c>
    </row>
    <row r="15" spans="1:12" ht="25.5" x14ac:dyDescent="0.25">
      <c r="A15" s="196">
        <v>4</v>
      </c>
      <c r="B15" s="208" t="s">
        <v>152</v>
      </c>
      <c r="C15" s="198">
        <v>10000</v>
      </c>
      <c r="D15" s="209">
        <v>0</v>
      </c>
      <c r="E15" s="210">
        <f t="shared" si="4"/>
        <v>10000</v>
      </c>
      <c r="F15" s="198">
        <v>15000</v>
      </c>
      <c r="G15" s="198">
        <v>5000</v>
      </c>
      <c r="H15" s="199">
        <f t="shared" si="3"/>
        <v>20000</v>
      </c>
      <c r="I15" s="198">
        <v>11000</v>
      </c>
      <c r="J15" s="198">
        <v>4000</v>
      </c>
      <c r="K15" s="199">
        <f t="shared" si="5"/>
        <v>15000</v>
      </c>
      <c r="L15" s="198">
        <f>E15+H15+K15</f>
        <v>45000</v>
      </c>
    </row>
    <row r="16" spans="1:12" ht="25.5" x14ac:dyDescent="0.25">
      <c r="A16" s="196">
        <v>5</v>
      </c>
      <c r="B16" s="208" t="s">
        <v>153</v>
      </c>
      <c r="C16" s="198">
        <v>10000</v>
      </c>
      <c r="D16" s="209">
        <v>0</v>
      </c>
      <c r="E16" s="210">
        <f t="shared" si="4"/>
        <v>10000</v>
      </c>
      <c r="F16" s="198">
        <v>10000</v>
      </c>
      <c r="G16" s="209">
        <v>0</v>
      </c>
      <c r="H16" s="199">
        <f t="shared" si="3"/>
        <v>10000</v>
      </c>
      <c r="I16" s="198">
        <v>15000</v>
      </c>
      <c r="J16" s="198">
        <v>0</v>
      </c>
      <c r="K16" s="199">
        <f t="shared" si="5"/>
        <v>15000</v>
      </c>
      <c r="L16" s="198">
        <f t="shared" si="6"/>
        <v>35000</v>
      </c>
    </row>
    <row r="17" spans="1:12" x14ac:dyDescent="0.25">
      <c r="A17" s="196">
        <v>6</v>
      </c>
      <c r="B17" s="208" t="s">
        <v>154</v>
      </c>
      <c r="C17" s="198">
        <v>10000</v>
      </c>
      <c r="D17" s="198">
        <v>5000</v>
      </c>
      <c r="E17" s="210">
        <f t="shared" si="4"/>
        <v>15000</v>
      </c>
      <c r="F17" s="197">
        <v>0</v>
      </c>
      <c r="G17" s="209">
        <v>0</v>
      </c>
      <c r="H17" s="201">
        <f t="shared" si="3"/>
        <v>0</v>
      </c>
      <c r="I17" s="197">
        <v>0</v>
      </c>
      <c r="J17" s="197">
        <v>0</v>
      </c>
      <c r="K17" s="201">
        <f>I17+J17</f>
        <v>0</v>
      </c>
      <c r="L17" s="198">
        <f t="shared" si="6"/>
        <v>15000</v>
      </c>
    </row>
    <row r="18" spans="1:12" x14ac:dyDescent="0.25">
      <c r="A18" s="196">
        <v>7</v>
      </c>
      <c r="B18" s="208" t="s">
        <v>155</v>
      </c>
      <c r="C18" s="211">
        <v>5000</v>
      </c>
      <c r="D18" s="197">
        <v>0</v>
      </c>
      <c r="E18" s="210">
        <f t="shared" si="4"/>
        <v>5000</v>
      </c>
      <c r="F18" s="198">
        <v>10000</v>
      </c>
      <c r="G18" s="209">
        <v>0</v>
      </c>
      <c r="H18" s="199">
        <f t="shared" si="3"/>
        <v>10000</v>
      </c>
      <c r="I18" s="197">
        <v>0</v>
      </c>
      <c r="J18" s="197">
        <v>0</v>
      </c>
      <c r="K18" s="199">
        <f>I18+J18</f>
        <v>0</v>
      </c>
      <c r="L18" s="198">
        <f t="shared" si="6"/>
        <v>15000</v>
      </c>
    </row>
    <row r="19" spans="1:12" x14ac:dyDescent="0.25">
      <c r="A19" s="196">
        <v>8</v>
      </c>
      <c r="B19" s="208" t="s">
        <v>156</v>
      </c>
      <c r="C19" s="198">
        <v>23000</v>
      </c>
      <c r="D19" s="209">
        <v>0</v>
      </c>
      <c r="E19" s="210">
        <f t="shared" si="4"/>
        <v>23000</v>
      </c>
      <c r="F19" s="198">
        <v>20000</v>
      </c>
      <c r="G19" s="209">
        <v>0</v>
      </c>
      <c r="H19" s="199">
        <f t="shared" si="3"/>
        <v>20000</v>
      </c>
      <c r="I19" s="198">
        <v>25000</v>
      </c>
      <c r="J19" s="198">
        <v>0</v>
      </c>
      <c r="K19" s="199">
        <f>I19+J19</f>
        <v>25000</v>
      </c>
      <c r="L19" s="198">
        <f t="shared" si="6"/>
        <v>68000</v>
      </c>
    </row>
    <row r="20" spans="1:12" x14ac:dyDescent="0.25">
      <c r="A20" s="212">
        <v>480</v>
      </c>
      <c r="B20" s="213" t="s">
        <v>157</v>
      </c>
      <c r="C20" s="212">
        <f t="shared" ref="C20:H20" si="7">C21</f>
        <v>0</v>
      </c>
      <c r="D20" s="212">
        <f t="shared" si="7"/>
        <v>0</v>
      </c>
      <c r="E20" s="212">
        <f t="shared" si="7"/>
        <v>0</v>
      </c>
      <c r="F20" s="214">
        <f t="shared" si="7"/>
        <v>18000</v>
      </c>
      <c r="G20" s="214">
        <f t="shared" si="7"/>
        <v>2000</v>
      </c>
      <c r="H20" s="214">
        <f t="shared" si="7"/>
        <v>20000</v>
      </c>
      <c r="I20" s="214">
        <f>I21</f>
        <v>22000</v>
      </c>
      <c r="J20" s="214">
        <f>J21</f>
        <v>3000</v>
      </c>
      <c r="K20" s="214">
        <f>K21</f>
        <v>25000</v>
      </c>
      <c r="L20" s="214">
        <f>L21</f>
        <v>45000</v>
      </c>
    </row>
    <row r="21" spans="1:12" x14ac:dyDescent="0.25">
      <c r="A21" s="195">
        <v>48035</v>
      </c>
      <c r="B21" s="215" t="s">
        <v>41</v>
      </c>
      <c r="C21" s="195">
        <f t="shared" ref="C21:H21" si="8">C22+C23</f>
        <v>0</v>
      </c>
      <c r="D21" s="195">
        <f t="shared" si="8"/>
        <v>0</v>
      </c>
      <c r="E21" s="195">
        <f t="shared" si="8"/>
        <v>0</v>
      </c>
      <c r="F21" s="194">
        <f t="shared" si="8"/>
        <v>18000</v>
      </c>
      <c r="G21" s="194">
        <f t="shared" si="8"/>
        <v>2000</v>
      </c>
      <c r="H21" s="194">
        <f t="shared" si="8"/>
        <v>20000</v>
      </c>
      <c r="I21" s="194">
        <f>SUM(I22:I23)</f>
        <v>22000</v>
      </c>
      <c r="J21" s="194">
        <f>SUM(J22:J23)</f>
        <v>3000</v>
      </c>
      <c r="K21" s="194">
        <f>K22+K23</f>
        <v>25000</v>
      </c>
      <c r="L21" s="194">
        <f>E21+H21+K21</f>
        <v>45000</v>
      </c>
    </row>
    <row r="22" spans="1:12" ht="25.5" x14ac:dyDescent="0.25">
      <c r="A22" s="196">
        <v>9</v>
      </c>
      <c r="B22" s="208" t="s">
        <v>178</v>
      </c>
      <c r="C22" s="196">
        <v>0</v>
      </c>
      <c r="D22" s="196">
        <v>0</v>
      </c>
      <c r="E22" s="200">
        <f>C22+D22</f>
        <v>0</v>
      </c>
      <c r="F22" s="198">
        <v>9000</v>
      </c>
      <c r="G22" s="198">
        <v>1000</v>
      </c>
      <c r="H22" s="199">
        <f>F22+G22</f>
        <v>10000</v>
      </c>
      <c r="I22" s="198">
        <v>15000</v>
      </c>
      <c r="J22" s="198">
        <v>0</v>
      </c>
      <c r="K22" s="199">
        <f>I22+J22</f>
        <v>15000</v>
      </c>
      <c r="L22" s="198">
        <f>E22+H22+K22</f>
        <v>25000</v>
      </c>
    </row>
    <row r="23" spans="1:12" x14ac:dyDescent="0.25">
      <c r="A23" s="196">
        <v>10</v>
      </c>
      <c r="B23" s="208" t="s">
        <v>177</v>
      </c>
      <c r="C23" s="196">
        <v>0</v>
      </c>
      <c r="D23" s="196">
        <v>0</v>
      </c>
      <c r="E23" s="200">
        <f>C23+D23</f>
        <v>0</v>
      </c>
      <c r="F23" s="198">
        <v>9000</v>
      </c>
      <c r="G23" s="198">
        <v>1000</v>
      </c>
      <c r="H23" s="199">
        <f>F23+G23</f>
        <v>10000</v>
      </c>
      <c r="I23" s="198">
        <v>7000</v>
      </c>
      <c r="J23" s="198">
        <v>3000</v>
      </c>
      <c r="K23" s="199">
        <f>I23+J23</f>
        <v>10000</v>
      </c>
      <c r="L23" s="198">
        <f>E23+H23+K23</f>
        <v>20000</v>
      </c>
    </row>
    <row r="24" spans="1:12" x14ac:dyDescent="0.25">
      <c r="A24" s="216">
        <v>660</v>
      </c>
      <c r="B24" s="217" t="s">
        <v>42</v>
      </c>
      <c r="C24" s="218">
        <f t="shared" ref="C24:L24" si="9">C25</f>
        <v>269648</v>
      </c>
      <c r="D24" s="218">
        <f t="shared" si="9"/>
        <v>108176</v>
      </c>
      <c r="E24" s="218">
        <f t="shared" si="9"/>
        <v>377824</v>
      </c>
      <c r="F24" s="218">
        <f t="shared" si="9"/>
        <v>383626</v>
      </c>
      <c r="G24" s="218">
        <f t="shared" si="9"/>
        <v>94442</v>
      </c>
      <c r="H24" s="218">
        <f t="shared" si="9"/>
        <v>391091</v>
      </c>
      <c r="I24" s="218">
        <f t="shared" si="9"/>
        <v>481050</v>
      </c>
      <c r="J24" s="218">
        <f t="shared" si="9"/>
        <v>108690</v>
      </c>
      <c r="K24" s="218">
        <f t="shared" si="9"/>
        <v>589740</v>
      </c>
      <c r="L24" s="218">
        <f t="shared" si="9"/>
        <v>1358655</v>
      </c>
    </row>
    <row r="25" spans="1:12" x14ac:dyDescent="0.25">
      <c r="A25" s="219">
        <v>66480</v>
      </c>
      <c r="B25" s="220" t="s">
        <v>158</v>
      </c>
      <c r="C25" s="221">
        <f>SUM(C26:C47)</f>
        <v>269648</v>
      </c>
      <c r="D25" s="221">
        <f>SUM(D26:D47)</f>
        <v>108176</v>
      </c>
      <c r="E25" s="221">
        <f>SUM(E26:E47)</f>
        <v>377824</v>
      </c>
      <c r="F25" s="221">
        <f>SUM(F26:F47)</f>
        <v>383626</v>
      </c>
      <c r="G25" s="221">
        <f>SUM(G26:G47)</f>
        <v>94442</v>
      </c>
      <c r="H25" s="221">
        <f t="shared" ref="H25" si="10">SUM(H26:H42)</f>
        <v>391091</v>
      </c>
      <c r="I25" s="221">
        <f>SUM(I26:I47)</f>
        <v>481050</v>
      </c>
      <c r="J25" s="221">
        <f>SUM(J26:J47)</f>
        <v>108690</v>
      </c>
      <c r="K25" s="221">
        <f>SUM(K26:K47)</f>
        <v>589740</v>
      </c>
      <c r="L25" s="221">
        <f>E25+H25+K25</f>
        <v>1358655</v>
      </c>
    </row>
    <row r="26" spans="1:12" x14ac:dyDescent="0.25">
      <c r="A26" s="196">
        <v>11</v>
      </c>
      <c r="B26" s="222" t="s">
        <v>2</v>
      </c>
      <c r="C26" s="198">
        <v>10000</v>
      </c>
      <c r="D26" s="198">
        <v>0</v>
      </c>
      <c r="E26" s="199">
        <f>C26+D26</f>
        <v>10000</v>
      </c>
      <c r="F26" s="198">
        <v>20000</v>
      </c>
      <c r="G26" s="198">
        <v>0</v>
      </c>
      <c r="H26" s="199">
        <f t="shared" ref="H26:H47" si="11">F26+G26</f>
        <v>20000</v>
      </c>
      <c r="I26" s="198">
        <v>20000</v>
      </c>
      <c r="J26" s="198">
        <v>5000</v>
      </c>
      <c r="K26" s="199">
        <f>I26+J26</f>
        <v>25000</v>
      </c>
      <c r="L26" s="198">
        <f>E26+H26+K26</f>
        <v>55000</v>
      </c>
    </row>
    <row r="27" spans="1:12" x14ac:dyDescent="0.25">
      <c r="A27" s="196">
        <v>12</v>
      </c>
      <c r="B27" s="222" t="s">
        <v>78</v>
      </c>
      <c r="C27" s="198">
        <v>4000</v>
      </c>
      <c r="D27" s="198">
        <v>0</v>
      </c>
      <c r="E27" s="199">
        <f t="shared" ref="E27:E47" si="12">C27+D27</f>
        <v>4000</v>
      </c>
      <c r="F27" s="196">
        <v>0</v>
      </c>
      <c r="G27" s="196">
        <v>0</v>
      </c>
      <c r="H27" s="200">
        <f t="shared" si="11"/>
        <v>0</v>
      </c>
      <c r="I27" s="211">
        <v>43914</v>
      </c>
      <c r="J27" s="197">
        <v>0</v>
      </c>
      <c r="K27" s="199">
        <f t="shared" ref="K27:K47" si="13">I27+J27</f>
        <v>43914</v>
      </c>
      <c r="L27" s="198">
        <f t="shared" ref="L27:L47" si="14">E27+H27+K27</f>
        <v>47914</v>
      </c>
    </row>
    <row r="28" spans="1:12" x14ac:dyDescent="0.25">
      <c r="A28" s="196">
        <v>13</v>
      </c>
      <c r="B28" s="208" t="s">
        <v>159</v>
      </c>
      <c r="C28" s="198">
        <v>0</v>
      </c>
      <c r="D28" s="198">
        <v>0</v>
      </c>
      <c r="E28" s="199">
        <f t="shared" si="12"/>
        <v>0</v>
      </c>
      <c r="F28" s="198">
        <v>5000</v>
      </c>
      <c r="G28" s="198">
        <v>5000</v>
      </c>
      <c r="H28" s="199">
        <f t="shared" si="11"/>
        <v>10000</v>
      </c>
      <c r="I28" s="198">
        <v>24000</v>
      </c>
      <c r="J28" s="198">
        <v>1000</v>
      </c>
      <c r="K28" s="199">
        <f t="shared" si="13"/>
        <v>25000</v>
      </c>
      <c r="L28" s="198">
        <f t="shared" si="14"/>
        <v>35000</v>
      </c>
    </row>
    <row r="29" spans="1:12" ht="25.5" x14ac:dyDescent="0.25">
      <c r="A29" s="196">
        <v>14</v>
      </c>
      <c r="B29" s="208" t="s">
        <v>116</v>
      </c>
      <c r="C29" s="198">
        <v>23000</v>
      </c>
      <c r="D29" s="198">
        <v>20000</v>
      </c>
      <c r="E29" s="199">
        <f t="shared" si="12"/>
        <v>43000</v>
      </c>
      <c r="F29" s="198">
        <v>20000</v>
      </c>
      <c r="G29" s="198">
        <v>26442</v>
      </c>
      <c r="H29" s="199">
        <f t="shared" si="11"/>
        <v>46442</v>
      </c>
      <c r="I29" s="198">
        <v>25000</v>
      </c>
      <c r="J29" s="198">
        <v>25000</v>
      </c>
      <c r="K29" s="199">
        <f t="shared" si="13"/>
        <v>50000</v>
      </c>
      <c r="L29" s="198">
        <f t="shared" si="14"/>
        <v>139442</v>
      </c>
    </row>
    <row r="30" spans="1:12" ht="25.5" x14ac:dyDescent="0.25">
      <c r="A30" s="196">
        <v>15</v>
      </c>
      <c r="B30" s="208" t="s">
        <v>160</v>
      </c>
      <c r="C30" s="197">
        <v>0</v>
      </c>
      <c r="D30" s="197">
        <v>0</v>
      </c>
      <c r="E30" s="199">
        <f t="shared" si="12"/>
        <v>0</v>
      </c>
      <c r="F30" s="198">
        <v>10000</v>
      </c>
      <c r="G30" s="198">
        <v>10000</v>
      </c>
      <c r="H30" s="199">
        <f t="shared" si="11"/>
        <v>20000</v>
      </c>
      <c r="I30" s="198">
        <v>15000</v>
      </c>
      <c r="J30" s="198">
        <v>5000</v>
      </c>
      <c r="K30" s="199">
        <f t="shared" si="13"/>
        <v>20000</v>
      </c>
      <c r="L30" s="198">
        <f t="shared" si="14"/>
        <v>40000</v>
      </c>
    </row>
    <row r="31" spans="1:12" ht="25.5" x14ac:dyDescent="0.25">
      <c r="A31" s="196">
        <v>16</v>
      </c>
      <c r="B31" s="208" t="s">
        <v>117</v>
      </c>
      <c r="C31" s="198">
        <v>20000</v>
      </c>
      <c r="D31" s="198">
        <v>0</v>
      </c>
      <c r="E31" s="199">
        <f t="shared" si="12"/>
        <v>20000</v>
      </c>
      <c r="F31" s="198">
        <v>10000</v>
      </c>
      <c r="G31" s="198">
        <v>5000</v>
      </c>
      <c r="H31" s="199">
        <f t="shared" si="11"/>
        <v>15000</v>
      </c>
      <c r="I31" s="198">
        <v>15000</v>
      </c>
      <c r="J31" s="198">
        <v>5000</v>
      </c>
      <c r="K31" s="199">
        <f t="shared" si="13"/>
        <v>20000</v>
      </c>
      <c r="L31" s="198">
        <f t="shared" si="14"/>
        <v>55000</v>
      </c>
    </row>
    <row r="32" spans="1:12" x14ac:dyDescent="0.25">
      <c r="A32" s="196">
        <v>17</v>
      </c>
      <c r="B32" s="223" t="s">
        <v>119</v>
      </c>
      <c r="C32" s="198">
        <v>15000</v>
      </c>
      <c r="D32" s="198">
        <v>15000</v>
      </c>
      <c r="E32" s="199">
        <f t="shared" si="12"/>
        <v>30000</v>
      </c>
      <c r="F32" s="198">
        <v>15000</v>
      </c>
      <c r="G32" s="198">
        <v>15000</v>
      </c>
      <c r="H32" s="199">
        <f t="shared" si="11"/>
        <v>30000</v>
      </c>
      <c r="I32" s="198">
        <v>15000</v>
      </c>
      <c r="J32" s="198">
        <v>40000</v>
      </c>
      <c r="K32" s="199">
        <f t="shared" si="13"/>
        <v>55000</v>
      </c>
      <c r="L32" s="198">
        <f t="shared" si="14"/>
        <v>115000</v>
      </c>
    </row>
    <row r="33" spans="1:12" ht="25.5" x14ac:dyDescent="0.25">
      <c r="A33" s="196">
        <v>18</v>
      </c>
      <c r="B33" s="223" t="s">
        <v>118</v>
      </c>
      <c r="C33" s="197">
        <v>0</v>
      </c>
      <c r="D33" s="197">
        <v>0</v>
      </c>
      <c r="E33" s="199">
        <f t="shared" si="12"/>
        <v>0</v>
      </c>
      <c r="F33" s="198">
        <v>5000</v>
      </c>
      <c r="G33" s="198">
        <v>5000</v>
      </c>
      <c r="H33" s="199">
        <f t="shared" si="11"/>
        <v>10000</v>
      </c>
      <c r="I33" s="198">
        <v>10251</v>
      </c>
      <c r="J33" s="198">
        <v>0</v>
      </c>
      <c r="K33" s="199">
        <f t="shared" si="13"/>
        <v>10251</v>
      </c>
      <c r="L33" s="198">
        <f t="shared" si="14"/>
        <v>20251</v>
      </c>
    </row>
    <row r="34" spans="1:12" x14ac:dyDescent="0.25">
      <c r="A34" s="196">
        <v>19</v>
      </c>
      <c r="B34" s="222" t="s">
        <v>161</v>
      </c>
      <c r="C34" s="198">
        <v>10000</v>
      </c>
      <c r="D34" s="198">
        <v>10000</v>
      </c>
      <c r="E34" s="199">
        <f t="shared" si="12"/>
        <v>20000</v>
      </c>
      <c r="F34" s="198">
        <v>16830</v>
      </c>
      <c r="G34" s="198">
        <v>13170</v>
      </c>
      <c r="H34" s="199">
        <f t="shared" si="11"/>
        <v>30000</v>
      </c>
      <c r="I34" s="197">
        <v>0</v>
      </c>
      <c r="J34" s="197">
        <v>0</v>
      </c>
      <c r="K34" s="199">
        <f>I34+J34</f>
        <v>0</v>
      </c>
      <c r="L34" s="198">
        <f t="shared" si="14"/>
        <v>50000</v>
      </c>
    </row>
    <row r="35" spans="1:12" x14ac:dyDescent="0.25">
      <c r="A35" s="196">
        <v>20</v>
      </c>
      <c r="B35" s="222" t="s">
        <v>162</v>
      </c>
      <c r="C35" s="197">
        <v>0</v>
      </c>
      <c r="D35" s="197">
        <v>0</v>
      </c>
      <c r="E35" s="199">
        <f t="shared" si="12"/>
        <v>0</v>
      </c>
      <c r="F35" s="198">
        <v>60000</v>
      </c>
      <c r="G35" s="198">
        <v>0</v>
      </c>
      <c r="H35" s="199">
        <f t="shared" si="11"/>
        <v>60000</v>
      </c>
      <c r="I35" s="198">
        <v>80000</v>
      </c>
      <c r="J35" s="198">
        <v>10000</v>
      </c>
      <c r="K35" s="199">
        <f t="shared" si="13"/>
        <v>90000</v>
      </c>
      <c r="L35" s="198">
        <f t="shared" si="14"/>
        <v>150000</v>
      </c>
    </row>
    <row r="36" spans="1:12" ht="25.5" x14ac:dyDescent="0.25">
      <c r="A36" s="196">
        <v>21</v>
      </c>
      <c r="B36" s="208" t="s">
        <v>121</v>
      </c>
      <c r="C36" s="198">
        <v>24324</v>
      </c>
      <c r="D36" s="198">
        <v>10000</v>
      </c>
      <c r="E36" s="199">
        <f t="shared" si="12"/>
        <v>34324</v>
      </c>
      <c r="F36" s="198">
        <v>45000</v>
      </c>
      <c r="G36" s="198">
        <v>0</v>
      </c>
      <c r="H36" s="199">
        <f t="shared" si="11"/>
        <v>45000</v>
      </c>
      <c r="I36" s="198">
        <v>42885</v>
      </c>
      <c r="J36" s="198">
        <v>17690</v>
      </c>
      <c r="K36" s="199">
        <f t="shared" si="13"/>
        <v>60575</v>
      </c>
      <c r="L36" s="198">
        <f t="shared" si="14"/>
        <v>139899</v>
      </c>
    </row>
    <row r="37" spans="1:12" ht="25.5" x14ac:dyDescent="0.25">
      <c r="A37" s="196">
        <v>22</v>
      </c>
      <c r="B37" s="208" t="s">
        <v>122</v>
      </c>
      <c r="C37" s="224">
        <v>10000</v>
      </c>
      <c r="D37" s="224">
        <v>5000</v>
      </c>
      <c r="E37" s="199">
        <f t="shared" si="12"/>
        <v>15000</v>
      </c>
      <c r="F37" s="198">
        <v>37523</v>
      </c>
      <c r="G37" s="198">
        <v>0</v>
      </c>
      <c r="H37" s="199">
        <f t="shared" si="11"/>
        <v>37523</v>
      </c>
      <c r="I37" s="198">
        <v>35000</v>
      </c>
      <c r="J37" s="198">
        <v>0</v>
      </c>
      <c r="K37" s="199">
        <f t="shared" si="13"/>
        <v>35000</v>
      </c>
      <c r="L37" s="198">
        <f t="shared" si="14"/>
        <v>87523</v>
      </c>
    </row>
    <row r="38" spans="1:12" ht="25.5" x14ac:dyDescent="0.25">
      <c r="A38" s="196">
        <v>23</v>
      </c>
      <c r="B38" s="225" t="s">
        <v>123</v>
      </c>
      <c r="C38" s="198">
        <v>41824</v>
      </c>
      <c r="D38" s="198">
        <v>43176</v>
      </c>
      <c r="E38" s="199">
        <f t="shared" si="12"/>
        <v>85000</v>
      </c>
      <c r="F38" s="198">
        <v>20000</v>
      </c>
      <c r="G38" s="198">
        <v>0</v>
      </c>
      <c r="H38" s="199">
        <f t="shared" si="11"/>
        <v>20000</v>
      </c>
      <c r="I38" s="198">
        <v>35000</v>
      </c>
      <c r="J38" s="198">
        <v>0</v>
      </c>
      <c r="K38" s="199">
        <f t="shared" si="13"/>
        <v>35000</v>
      </c>
      <c r="L38" s="198">
        <f t="shared" si="14"/>
        <v>140000</v>
      </c>
    </row>
    <row r="39" spans="1:12" x14ac:dyDescent="0.25">
      <c r="A39" s="196">
        <v>24</v>
      </c>
      <c r="B39" s="197" t="s">
        <v>163</v>
      </c>
      <c r="C39" s="198">
        <v>0</v>
      </c>
      <c r="D39" s="198">
        <v>0</v>
      </c>
      <c r="E39" s="199">
        <f t="shared" si="12"/>
        <v>0</v>
      </c>
      <c r="F39" s="198">
        <v>12296</v>
      </c>
      <c r="G39" s="198">
        <v>0</v>
      </c>
      <c r="H39" s="199">
        <f t="shared" si="11"/>
        <v>12296</v>
      </c>
      <c r="I39" s="211">
        <v>5000</v>
      </c>
      <c r="J39" s="197">
        <v>0</v>
      </c>
      <c r="K39" s="199">
        <f t="shared" si="13"/>
        <v>5000</v>
      </c>
      <c r="L39" s="198">
        <f t="shared" si="14"/>
        <v>17296</v>
      </c>
    </row>
    <row r="40" spans="1:12" ht="25.5" x14ac:dyDescent="0.25">
      <c r="A40" s="196">
        <v>25</v>
      </c>
      <c r="B40" s="225" t="s">
        <v>164</v>
      </c>
      <c r="C40" s="198">
        <v>12000</v>
      </c>
      <c r="D40" s="198">
        <v>0</v>
      </c>
      <c r="E40" s="199">
        <f t="shared" si="12"/>
        <v>12000</v>
      </c>
      <c r="F40" s="198">
        <v>20000</v>
      </c>
      <c r="G40" s="198">
        <v>0</v>
      </c>
      <c r="H40" s="199">
        <f t="shared" si="11"/>
        <v>20000</v>
      </c>
      <c r="I40" s="198">
        <v>35000</v>
      </c>
      <c r="J40" s="198">
        <v>0</v>
      </c>
      <c r="K40" s="199">
        <f t="shared" si="13"/>
        <v>35000</v>
      </c>
      <c r="L40" s="198">
        <f t="shared" si="14"/>
        <v>67000</v>
      </c>
    </row>
    <row r="41" spans="1:12" x14ac:dyDescent="0.25">
      <c r="A41" s="196">
        <v>26</v>
      </c>
      <c r="B41" s="225" t="s">
        <v>120</v>
      </c>
      <c r="C41" s="198">
        <v>0</v>
      </c>
      <c r="D41" s="198">
        <v>0</v>
      </c>
      <c r="E41" s="199">
        <f t="shared" si="12"/>
        <v>0</v>
      </c>
      <c r="F41" s="198">
        <v>0</v>
      </c>
      <c r="G41" s="198">
        <v>4830</v>
      </c>
      <c r="H41" s="199">
        <f t="shared" si="11"/>
        <v>4830</v>
      </c>
      <c r="I41" s="198">
        <v>20000</v>
      </c>
      <c r="J41" s="198">
        <v>0</v>
      </c>
      <c r="K41" s="199">
        <f t="shared" si="13"/>
        <v>20000</v>
      </c>
      <c r="L41" s="198">
        <f t="shared" si="14"/>
        <v>24830</v>
      </c>
    </row>
    <row r="42" spans="1:12" x14ac:dyDescent="0.25">
      <c r="A42" s="196">
        <v>27</v>
      </c>
      <c r="B42" s="225" t="s">
        <v>165</v>
      </c>
      <c r="C42" s="198">
        <v>0</v>
      </c>
      <c r="D42" s="198">
        <v>0</v>
      </c>
      <c r="E42" s="199">
        <f t="shared" si="12"/>
        <v>0</v>
      </c>
      <c r="F42" s="198">
        <v>10000</v>
      </c>
      <c r="G42" s="198">
        <v>0</v>
      </c>
      <c r="H42" s="199">
        <f t="shared" si="11"/>
        <v>10000</v>
      </c>
      <c r="I42" s="198">
        <v>5000</v>
      </c>
      <c r="J42" s="198">
        <v>0</v>
      </c>
      <c r="K42" s="199">
        <f t="shared" si="13"/>
        <v>5000</v>
      </c>
      <c r="L42" s="198">
        <f t="shared" si="14"/>
        <v>15000</v>
      </c>
    </row>
    <row r="43" spans="1:12" x14ac:dyDescent="0.25">
      <c r="A43" s="196">
        <v>28</v>
      </c>
      <c r="B43" s="225" t="s">
        <v>166</v>
      </c>
      <c r="C43" s="198">
        <v>10000</v>
      </c>
      <c r="D43" s="198">
        <v>0</v>
      </c>
      <c r="E43" s="199">
        <f t="shared" si="12"/>
        <v>10000</v>
      </c>
      <c r="F43" s="198">
        <v>31977</v>
      </c>
      <c r="G43" s="198">
        <v>0</v>
      </c>
      <c r="H43" s="199">
        <f t="shared" si="11"/>
        <v>31977</v>
      </c>
      <c r="I43" s="198">
        <v>10000</v>
      </c>
      <c r="J43" s="198">
        <v>0</v>
      </c>
      <c r="K43" s="199">
        <f t="shared" si="13"/>
        <v>10000</v>
      </c>
      <c r="L43" s="198">
        <f t="shared" si="14"/>
        <v>51977</v>
      </c>
    </row>
    <row r="44" spans="1:12" ht="25.5" x14ac:dyDescent="0.25">
      <c r="A44" s="196">
        <v>29</v>
      </c>
      <c r="B44" s="208" t="s">
        <v>167</v>
      </c>
      <c r="C44" s="198">
        <v>0</v>
      </c>
      <c r="D44" s="198">
        <v>0</v>
      </c>
      <c r="E44" s="199">
        <f t="shared" si="12"/>
        <v>0</v>
      </c>
      <c r="F44" s="198">
        <v>10000</v>
      </c>
      <c r="G44" s="198">
        <v>0</v>
      </c>
      <c r="H44" s="199">
        <f t="shared" si="11"/>
        <v>10000</v>
      </c>
      <c r="I44" s="198">
        <v>10000</v>
      </c>
      <c r="J44" s="198">
        <v>0</v>
      </c>
      <c r="K44" s="199">
        <f t="shared" si="13"/>
        <v>10000</v>
      </c>
      <c r="L44" s="198">
        <f t="shared" si="14"/>
        <v>20000</v>
      </c>
    </row>
    <row r="45" spans="1:12" x14ac:dyDescent="0.25">
      <c r="A45" s="196">
        <v>30</v>
      </c>
      <c r="B45" s="208" t="s">
        <v>168</v>
      </c>
      <c r="C45" s="198">
        <v>69500</v>
      </c>
      <c r="D45" s="198">
        <v>5000</v>
      </c>
      <c r="E45" s="199">
        <f t="shared" si="12"/>
        <v>74500</v>
      </c>
      <c r="F45" s="198">
        <v>10000</v>
      </c>
      <c r="G45" s="198">
        <v>5000</v>
      </c>
      <c r="H45" s="199">
        <f t="shared" si="11"/>
        <v>15000</v>
      </c>
      <c r="I45" s="198">
        <v>10000</v>
      </c>
      <c r="J45" s="198">
        <v>0</v>
      </c>
      <c r="K45" s="199">
        <f t="shared" si="13"/>
        <v>10000</v>
      </c>
      <c r="L45" s="198">
        <f t="shared" si="14"/>
        <v>99500</v>
      </c>
    </row>
    <row r="46" spans="1:12" x14ac:dyDescent="0.25">
      <c r="A46" s="196">
        <v>31</v>
      </c>
      <c r="B46" s="208" t="s">
        <v>169</v>
      </c>
      <c r="C46" s="198">
        <v>20000</v>
      </c>
      <c r="D46" s="198"/>
      <c r="E46" s="199">
        <f t="shared" si="12"/>
        <v>20000</v>
      </c>
      <c r="F46" s="198">
        <v>10000</v>
      </c>
      <c r="G46" s="198">
        <v>0</v>
      </c>
      <c r="H46" s="199">
        <f t="shared" si="11"/>
        <v>10000</v>
      </c>
      <c r="I46" s="198">
        <v>10000</v>
      </c>
      <c r="J46" s="198">
        <v>0</v>
      </c>
      <c r="K46" s="199">
        <f t="shared" si="13"/>
        <v>10000</v>
      </c>
      <c r="L46" s="198">
        <f t="shared" si="14"/>
        <v>40000</v>
      </c>
    </row>
    <row r="47" spans="1:12" x14ac:dyDescent="0.25">
      <c r="A47" s="196">
        <v>32</v>
      </c>
      <c r="B47" s="208" t="s">
        <v>170</v>
      </c>
      <c r="C47" s="198">
        <v>0</v>
      </c>
      <c r="D47" s="198"/>
      <c r="E47" s="199">
        <f t="shared" si="12"/>
        <v>0</v>
      </c>
      <c r="F47" s="198">
        <v>15000</v>
      </c>
      <c r="G47" s="198">
        <v>5000</v>
      </c>
      <c r="H47" s="199">
        <f t="shared" si="11"/>
        <v>20000</v>
      </c>
      <c r="I47" s="198">
        <v>15000</v>
      </c>
      <c r="J47" s="198">
        <v>0</v>
      </c>
      <c r="K47" s="199">
        <f t="shared" si="13"/>
        <v>15000</v>
      </c>
      <c r="L47" s="198">
        <f t="shared" si="14"/>
        <v>35000</v>
      </c>
    </row>
    <row r="48" spans="1:12" x14ac:dyDescent="0.25">
      <c r="A48" s="226">
        <v>730</v>
      </c>
      <c r="B48" s="227" t="s">
        <v>3</v>
      </c>
      <c r="C48" s="228">
        <f t="shared" ref="C48:E49" si="15">C49</f>
        <v>18613</v>
      </c>
      <c r="D48" s="227">
        <f t="shared" si="15"/>
        <v>0</v>
      </c>
      <c r="E48" s="228">
        <f t="shared" si="15"/>
        <v>18613</v>
      </c>
      <c r="F48" s="229">
        <f>F49</f>
        <v>33139</v>
      </c>
      <c r="G48" s="229">
        <f t="shared" ref="G48:L48" si="16">G49</f>
        <v>0</v>
      </c>
      <c r="H48" s="229">
        <f t="shared" si="16"/>
        <v>33139</v>
      </c>
      <c r="I48" s="229">
        <f t="shared" si="16"/>
        <v>52867</v>
      </c>
      <c r="J48" s="229">
        <f t="shared" si="16"/>
        <v>5000</v>
      </c>
      <c r="K48" s="229">
        <f t="shared" si="16"/>
        <v>57867</v>
      </c>
      <c r="L48" s="229">
        <f t="shared" si="16"/>
        <v>109619</v>
      </c>
    </row>
    <row r="49" spans="1:12" x14ac:dyDescent="0.25">
      <c r="A49" s="230">
        <v>75050</v>
      </c>
      <c r="B49" s="231" t="s">
        <v>46</v>
      </c>
      <c r="C49" s="232">
        <f t="shared" si="15"/>
        <v>18613</v>
      </c>
      <c r="D49" s="233">
        <f t="shared" si="15"/>
        <v>0</v>
      </c>
      <c r="E49" s="232">
        <f t="shared" si="15"/>
        <v>18613</v>
      </c>
      <c r="F49" s="234">
        <f>F50</f>
        <v>33139</v>
      </c>
      <c r="G49" s="234">
        <f>G50</f>
        <v>0</v>
      </c>
      <c r="H49" s="234">
        <f>H50</f>
        <v>33139</v>
      </c>
      <c r="I49" s="234">
        <f>I50</f>
        <v>52867</v>
      </c>
      <c r="J49" s="234">
        <f>J50</f>
        <v>5000</v>
      </c>
      <c r="K49" s="234">
        <f>I49+J49</f>
        <v>57867</v>
      </c>
      <c r="L49" s="234">
        <f>L50</f>
        <v>109619</v>
      </c>
    </row>
    <row r="50" spans="1:12" s="57" customFormat="1" x14ac:dyDescent="0.25">
      <c r="A50" s="196">
        <v>33</v>
      </c>
      <c r="B50" s="222" t="s">
        <v>171</v>
      </c>
      <c r="C50" s="211">
        <v>18613</v>
      </c>
      <c r="D50" s="197">
        <v>0</v>
      </c>
      <c r="E50" s="210">
        <f>C50+D50</f>
        <v>18613</v>
      </c>
      <c r="F50" s="198">
        <v>33139</v>
      </c>
      <c r="G50" s="198">
        <v>0</v>
      </c>
      <c r="H50" s="199">
        <f>F50+G50</f>
        <v>33139</v>
      </c>
      <c r="I50" s="198">
        <v>52867</v>
      </c>
      <c r="J50" s="198">
        <v>5000</v>
      </c>
      <c r="K50" s="199">
        <f>I50+J50</f>
        <v>57867</v>
      </c>
      <c r="L50" s="198">
        <f>E50+H50+K50</f>
        <v>109619</v>
      </c>
    </row>
    <row r="51" spans="1:12" x14ac:dyDescent="0.25">
      <c r="A51" s="235">
        <v>920</v>
      </c>
      <c r="B51" s="236" t="s">
        <v>172</v>
      </c>
      <c r="C51" s="237">
        <f t="shared" ref="C51:H51" si="17">C52</f>
        <v>65569</v>
      </c>
      <c r="D51" s="237">
        <f t="shared" si="17"/>
        <v>10000</v>
      </c>
      <c r="E51" s="237">
        <f t="shared" si="17"/>
        <v>75569</v>
      </c>
      <c r="F51" s="237">
        <f t="shared" si="17"/>
        <v>53861</v>
      </c>
      <c r="G51" s="237">
        <f t="shared" si="17"/>
        <v>10000</v>
      </c>
      <c r="H51" s="237">
        <f t="shared" si="17"/>
        <v>63861</v>
      </c>
      <c r="I51" s="237">
        <f>I52</f>
        <v>60000</v>
      </c>
      <c r="J51" s="237">
        <f>J52</f>
        <v>10000</v>
      </c>
      <c r="K51" s="237">
        <f>K52</f>
        <v>70000</v>
      </c>
      <c r="L51" s="237">
        <f>L52</f>
        <v>209430</v>
      </c>
    </row>
    <row r="52" spans="1:12" x14ac:dyDescent="0.25">
      <c r="A52" s="238">
        <v>92175</v>
      </c>
      <c r="B52" s="239" t="s">
        <v>173</v>
      </c>
      <c r="C52" s="240">
        <f>SUM(C53:C56)</f>
        <v>65569</v>
      </c>
      <c r="D52" s="240">
        <f>SUM(D53:D56)</f>
        <v>10000</v>
      </c>
      <c r="E52" s="240">
        <f>SUM(E53:E56)</f>
        <v>75569</v>
      </c>
      <c r="F52" s="240">
        <f>SUM(F53:F56)</f>
        <v>53861</v>
      </c>
      <c r="G52" s="240">
        <f>G53+G54+G55+G56</f>
        <v>10000</v>
      </c>
      <c r="H52" s="240">
        <f>F52+G52</f>
        <v>63861</v>
      </c>
      <c r="I52" s="240">
        <f>SUM(I53:I56)</f>
        <v>60000</v>
      </c>
      <c r="J52" s="240">
        <f>SUM(J53:J56)</f>
        <v>10000</v>
      </c>
      <c r="K52" s="240">
        <f>SUM(K53:K57)</f>
        <v>70000</v>
      </c>
      <c r="L52" s="240">
        <f>E52+H52+K52</f>
        <v>209430</v>
      </c>
    </row>
    <row r="53" spans="1:12" ht="25.5" x14ac:dyDescent="0.25">
      <c r="A53" s="196">
        <v>34</v>
      </c>
      <c r="B53" s="208" t="s">
        <v>174</v>
      </c>
      <c r="C53" s="198">
        <v>20000</v>
      </c>
      <c r="D53" s="198">
        <v>10000</v>
      </c>
      <c r="E53" s="199">
        <f>C53+D53</f>
        <v>30000</v>
      </c>
      <c r="F53" s="198">
        <v>15000</v>
      </c>
      <c r="G53" s="198">
        <v>0</v>
      </c>
      <c r="H53" s="199">
        <f t="shared" ref="H53:H56" si="18">F53+G53</f>
        <v>15000</v>
      </c>
      <c r="I53" s="198">
        <v>20000</v>
      </c>
      <c r="J53" s="198">
        <v>0</v>
      </c>
      <c r="K53" s="199">
        <f t="shared" ref="K53:K56" si="19">I53+J53</f>
        <v>20000</v>
      </c>
      <c r="L53" s="198">
        <f>E53+H53+K53</f>
        <v>65000</v>
      </c>
    </row>
    <row r="54" spans="1:12" x14ac:dyDescent="0.25">
      <c r="A54" s="196">
        <v>35</v>
      </c>
      <c r="B54" s="222" t="s">
        <v>175</v>
      </c>
      <c r="C54" s="198">
        <v>15569</v>
      </c>
      <c r="D54" s="198">
        <v>0</v>
      </c>
      <c r="E54" s="199">
        <f>C54+D54</f>
        <v>15569</v>
      </c>
      <c r="F54" s="224">
        <v>28861</v>
      </c>
      <c r="G54" s="224">
        <v>10000</v>
      </c>
      <c r="H54" s="199">
        <f t="shared" si="18"/>
        <v>38861</v>
      </c>
      <c r="I54" s="224">
        <v>30000</v>
      </c>
      <c r="J54" s="224">
        <v>10000</v>
      </c>
      <c r="K54" s="199">
        <f t="shared" si="19"/>
        <v>40000</v>
      </c>
      <c r="L54" s="198">
        <f t="shared" ref="L54:L56" si="20">E54+H54+K54</f>
        <v>94430</v>
      </c>
    </row>
    <row r="55" spans="1:12" x14ac:dyDescent="0.25">
      <c r="A55" s="196">
        <v>36</v>
      </c>
      <c r="B55" s="222" t="s">
        <v>176</v>
      </c>
      <c r="C55" s="198">
        <v>20000</v>
      </c>
      <c r="D55" s="198">
        <v>0</v>
      </c>
      <c r="E55" s="199">
        <f>C55+D55</f>
        <v>20000</v>
      </c>
      <c r="F55" s="222">
        <v>0</v>
      </c>
      <c r="G55" s="222">
        <v>0</v>
      </c>
      <c r="H55" s="199">
        <f>F55+G55</f>
        <v>0</v>
      </c>
      <c r="I55" s="222">
        <v>0</v>
      </c>
      <c r="J55" s="222">
        <v>0</v>
      </c>
      <c r="K55" s="199">
        <f t="shared" si="19"/>
        <v>0</v>
      </c>
      <c r="L55" s="198">
        <f t="shared" si="20"/>
        <v>20000</v>
      </c>
    </row>
    <row r="56" spans="1:12" x14ac:dyDescent="0.25">
      <c r="A56" s="196">
        <v>37</v>
      </c>
      <c r="B56" s="222" t="s">
        <v>179</v>
      </c>
      <c r="C56" s="224">
        <v>10000</v>
      </c>
      <c r="D56" s="224">
        <v>0</v>
      </c>
      <c r="E56" s="241">
        <f>C56+D56</f>
        <v>10000</v>
      </c>
      <c r="F56" s="224">
        <v>10000</v>
      </c>
      <c r="G56" s="224">
        <v>0</v>
      </c>
      <c r="H56" s="199">
        <f t="shared" si="18"/>
        <v>10000</v>
      </c>
      <c r="I56" s="224">
        <v>10000</v>
      </c>
      <c r="J56" s="224">
        <v>0</v>
      </c>
      <c r="K56" s="199">
        <f t="shared" si="19"/>
        <v>10000</v>
      </c>
      <c r="L56" s="198">
        <f t="shared" si="20"/>
        <v>30000</v>
      </c>
    </row>
    <row r="60" spans="1:12" ht="15.75" x14ac:dyDescent="0.25">
      <c r="A60" s="69" t="s">
        <v>139</v>
      </c>
      <c r="B60" s="49"/>
      <c r="C60" s="50"/>
      <c r="D60" s="132"/>
      <c r="E60" s="50"/>
      <c r="F60" s="251"/>
      <c r="G60" s="251"/>
    </row>
    <row r="61" spans="1:12" ht="15.75" x14ac:dyDescent="0.25">
      <c r="A61" s="69"/>
      <c r="B61" s="50"/>
      <c r="C61" s="50"/>
      <c r="D61" s="132"/>
      <c r="E61" s="50"/>
      <c r="F61" s="252"/>
      <c r="G61" s="252"/>
    </row>
    <row r="62" spans="1:12" x14ac:dyDescent="0.25">
      <c r="A62" s="69"/>
      <c r="B62" s="69"/>
      <c r="C62" s="69"/>
      <c r="D62" s="134"/>
      <c r="E62" s="69"/>
      <c r="F62" s="69"/>
      <c r="G62" s="69"/>
    </row>
    <row r="63" spans="1:12" x14ac:dyDescent="0.25">
      <c r="A63" s="69" t="s">
        <v>113</v>
      </c>
      <c r="B63" s="69"/>
      <c r="C63" s="69"/>
      <c r="D63" s="134"/>
      <c r="E63" s="69"/>
      <c r="F63" s="69" t="s">
        <v>111</v>
      </c>
      <c r="G63" s="69"/>
    </row>
    <row r="64" spans="1:12" x14ac:dyDescent="0.25">
      <c r="A64" s="69" t="s">
        <v>114</v>
      </c>
      <c r="B64" s="69"/>
      <c r="C64" s="69"/>
      <c r="D64" s="134"/>
      <c r="E64" s="69"/>
      <c r="F64" s="69" t="s">
        <v>115</v>
      </c>
      <c r="G64" s="69"/>
    </row>
    <row r="65" spans="1:7" x14ac:dyDescent="0.25">
      <c r="A65" s="69" t="s">
        <v>109</v>
      </c>
      <c r="B65" s="69"/>
      <c r="C65" s="69"/>
      <c r="D65" s="134"/>
      <c r="E65" s="69"/>
      <c r="F65" s="69" t="s">
        <v>110</v>
      </c>
      <c r="G65" s="69"/>
    </row>
    <row r="66" spans="1:7" x14ac:dyDescent="0.25">
      <c r="A66"/>
      <c r="B66"/>
      <c r="C66"/>
      <c r="D66" s="51"/>
      <c r="E66"/>
      <c r="F66"/>
      <c r="G66"/>
    </row>
    <row r="67" spans="1:7" x14ac:dyDescent="0.25">
      <c r="A67"/>
      <c r="B67"/>
      <c r="C67"/>
      <c r="D67" s="51"/>
      <c r="E67"/>
      <c r="F67"/>
      <c r="G67"/>
    </row>
  </sheetData>
  <mergeCells count="15">
    <mergeCell ref="K4:K5"/>
    <mergeCell ref="L4:L5"/>
    <mergeCell ref="B2:G2"/>
    <mergeCell ref="A4:A5"/>
    <mergeCell ref="B4:B5"/>
    <mergeCell ref="C4:C5"/>
    <mergeCell ref="D4:D5"/>
    <mergeCell ref="E4:E5"/>
    <mergeCell ref="F4:F5"/>
    <mergeCell ref="G4:G5"/>
    <mergeCell ref="F60:G60"/>
    <mergeCell ref="F61:G61"/>
    <mergeCell ref="H4:H5"/>
    <mergeCell ref="I4:I5"/>
    <mergeCell ref="J4:J5"/>
  </mergeCells>
  <pageMargins left="0.45" right="0.45" top="0.25" bottom="0.2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B2:H40"/>
  <sheetViews>
    <sheetView workbookViewId="0">
      <selection activeCell="L36" sqref="L36"/>
    </sheetView>
  </sheetViews>
  <sheetFormatPr defaultRowHeight="15" x14ac:dyDescent="0.25"/>
  <cols>
    <col min="1" max="1" width="3.85546875" customWidth="1"/>
    <col min="2" max="2" width="5.5703125" bestFit="1" customWidth="1"/>
    <col min="3" max="3" width="9.140625" customWidth="1"/>
    <col min="4" max="4" width="36.140625" customWidth="1"/>
    <col min="5" max="5" width="12.28515625" customWidth="1"/>
    <col min="6" max="7" width="13.28515625" customWidth="1"/>
    <col min="8" max="8" width="11.28515625" customWidth="1"/>
    <col min="9" max="9" width="11.140625" bestFit="1" customWidth="1"/>
    <col min="10" max="10" width="33" customWidth="1"/>
    <col min="11" max="11" width="11.5703125" bestFit="1" customWidth="1"/>
    <col min="12" max="12" width="13.42578125" customWidth="1"/>
    <col min="13" max="13" width="12.140625" customWidth="1"/>
    <col min="14" max="14" width="12.7109375" customWidth="1"/>
  </cols>
  <sheetData>
    <row r="2" spans="2:8" ht="15.6" customHeight="1" x14ac:dyDescent="0.25">
      <c r="B2" s="182" t="s">
        <v>180</v>
      </c>
      <c r="C2" s="182"/>
      <c r="D2" s="182"/>
      <c r="E2" s="182"/>
      <c r="F2" s="182"/>
      <c r="G2" s="182"/>
    </row>
    <row r="3" spans="2:8" ht="15.75" x14ac:dyDescent="0.25">
      <c r="B3" s="133"/>
      <c r="C3" s="133"/>
      <c r="D3" s="133"/>
      <c r="E3" s="133"/>
      <c r="F3" s="133"/>
      <c r="G3" s="133"/>
    </row>
    <row r="4" spans="2:8" ht="15.75" x14ac:dyDescent="0.25">
      <c r="B4" s="133"/>
      <c r="C4" s="133" t="s">
        <v>112</v>
      </c>
      <c r="D4" s="133"/>
      <c r="E4" s="133"/>
      <c r="F4" s="146"/>
      <c r="G4" s="146"/>
    </row>
    <row r="6" spans="2:8" ht="28.5" x14ac:dyDescent="0.25">
      <c r="C6" s="147"/>
      <c r="D6" s="148" t="s">
        <v>7</v>
      </c>
      <c r="E6" s="149" t="s">
        <v>181</v>
      </c>
      <c r="F6" s="149" t="s">
        <v>182</v>
      </c>
      <c r="G6" s="149" t="s">
        <v>124</v>
      </c>
      <c r="H6" s="149" t="s">
        <v>183</v>
      </c>
    </row>
    <row r="7" spans="2:8" x14ac:dyDescent="0.25">
      <c r="C7" s="150"/>
      <c r="D7" s="150"/>
      <c r="E7" s="150"/>
      <c r="F7" s="150"/>
      <c r="G7" s="150"/>
      <c r="H7" s="151"/>
    </row>
    <row r="8" spans="2:8" x14ac:dyDescent="0.25">
      <c r="C8" s="152">
        <v>1</v>
      </c>
      <c r="D8" s="153" t="s">
        <v>80</v>
      </c>
      <c r="E8" s="154">
        <f>E9+E26</f>
        <v>3349714</v>
      </c>
      <c r="F8" s="154">
        <f t="shared" ref="F8:H8" si="0">F9+F26</f>
        <v>3349278</v>
      </c>
      <c r="G8" s="154">
        <f t="shared" si="0"/>
        <v>3521381</v>
      </c>
      <c r="H8" s="154">
        <f t="shared" si="0"/>
        <v>3693420</v>
      </c>
    </row>
    <row r="9" spans="2:8" x14ac:dyDescent="0.25">
      <c r="C9" s="155">
        <v>1.1000000000000001</v>
      </c>
      <c r="D9" s="156" t="s">
        <v>81</v>
      </c>
      <c r="E9" s="157">
        <f>E12+E18+E10+E11</f>
        <v>560121</v>
      </c>
      <c r="F9" s="157">
        <f t="shared" ref="F9:H9" si="1">F12+F18+F10+F11</f>
        <v>274376</v>
      </c>
      <c r="G9" s="157">
        <f t="shared" si="1"/>
        <v>283612</v>
      </c>
      <c r="H9" s="157">
        <f t="shared" si="1"/>
        <v>297450</v>
      </c>
    </row>
    <row r="10" spans="2:8" x14ac:dyDescent="0.25">
      <c r="C10" s="158" t="s">
        <v>82</v>
      </c>
      <c r="D10" s="159" t="s">
        <v>83</v>
      </c>
      <c r="E10" s="160">
        <v>105326</v>
      </c>
      <c r="F10" s="160">
        <v>151848</v>
      </c>
      <c r="G10" s="160">
        <v>155853</v>
      </c>
      <c r="H10" s="160">
        <v>163579</v>
      </c>
    </row>
    <row r="11" spans="2:8" x14ac:dyDescent="0.25">
      <c r="C11" s="161" t="s">
        <v>84</v>
      </c>
      <c r="D11" s="162" t="s">
        <v>85</v>
      </c>
      <c r="E11" s="163">
        <v>117411</v>
      </c>
      <c r="F11" s="163">
        <v>32065</v>
      </c>
      <c r="G11" s="163">
        <v>32772</v>
      </c>
      <c r="H11" s="163">
        <v>34135</v>
      </c>
    </row>
    <row r="12" spans="2:8" x14ac:dyDescent="0.25">
      <c r="C12" s="164" t="s">
        <v>86</v>
      </c>
      <c r="D12" s="165" t="s">
        <v>126</v>
      </c>
      <c r="E12" s="166">
        <v>267884</v>
      </c>
      <c r="F12" s="166">
        <f>SUM(F13:F17)</f>
        <v>75000</v>
      </c>
      <c r="G12" s="166">
        <f t="shared" ref="G12:H12" si="2">SUM(G13:G17)</f>
        <v>78774</v>
      </c>
      <c r="H12" s="166">
        <f t="shared" si="2"/>
        <v>81700</v>
      </c>
    </row>
    <row r="13" spans="2:8" x14ac:dyDescent="0.25">
      <c r="C13" s="151"/>
      <c r="D13" s="167" t="s">
        <v>88</v>
      </c>
      <c r="E13" s="168">
        <v>51000</v>
      </c>
      <c r="F13" s="168">
        <v>5000</v>
      </c>
      <c r="G13" s="168">
        <v>5600</v>
      </c>
      <c r="H13" s="168">
        <v>5700</v>
      </c>
    </row>
    <row r="14" spans="2:8" x14ac:dyDescent="0.25">
      <c r="C14" s="151"/>
      <c r="D14" s="167" t="s">
        <v>89</v>
      </c>
      <c r="E14" s="168">
        <v>6884</v>
      </c>
      <c r="F14" s="168">
        <v>8000</v>
      </c>
      <c r="G14" s="168">
        <v>8500</v>
      </c>
      <c r="H14" s="168">
        <v>8600</v>
      </c>
    </row>
    <row r="15" spans="2:8" x14ac:dyDescent="0.25">
      <c r="C15" s="151"/>
      <c r="D15" s="167" t="s">
        <v>90</v>
      </c>
      <c r="E15" s="168">
        <v>30000</v>
      </c>
      <c r="F15" s="168">
        <v>9000</v>
      </c>
      <c r="G15" s="168">
        <v>9200</v>
      </c>
      <c r="H15" s="168">
        <v>9300</v>
      </c>
    </row>
    <row r="16" spans="2:8" x14ac:dyDescent="0.25">
      <c r="C16" s="151"/>
      <c r="D16" s="167" t="s">
        <v>185</v>
      </c>
      <c r="E16" s="168">
        <v>20000</v>
      </c>
      <c r="F16" s="168">
        <v>2000</v>
      </c>
      <c r="G16" s="168">
        <v>3000</v>
      </c>
      <c r="H16" s="168">
        <v>3100</v>
      </c>
    </row>
    <row r="17" spans="3:8" x14ac:dyDescent="0.25">
      <c r="C17" s="151"/>
      <c r="D17" s="167" t="s">
        <v>92</v>
      </c>
      <c r="E17" s="168">
        <v>22000</v>
      </c>
      <c r="F17" s="168">
        <v>51000</v>
      </c>
      <c r="G17" s="168">
        <v>52474</v>
      </c>
      <c r="H17" s="168">
        <v>55000</v>
      </c>
    </row>
    <row r="18" spans="3:8" x14ac:dyDescent="0.25">
      <c r="C18" s="164" t="s">
        <v>93</v>
      </c>
      <c r="D18" s="165" t="s">
        <v>127</v>
      </c>
      <c r="E18" s="166">
        <v>69500</v>
      </c>
      <c r="F18" s="166">
        <f>SUM(F19:F24)</f>
        <v>15463</v>
      </c>
      <c r="G18" s="166">
        <f t="shared" ref="G18:H18" si="3">SUM(G19:G24)</f>
        <v>16213</v>
      </c>
      <c r="H18" s="166">
        <f t="shared" si="3"/>
        <v>18036</v>
      </c>
    </row>
    <row r="19" spans="3:8" x14ac:dyDescent="0.25">
      <c r="C19" s="151"/>
      <c r="D19" s="167" t="s">
        <v>95</v>
      </c>
      <c r="E19" s="168">
        <v>6500</v>
      </c>
      <c r="F19" s="168">
        <v>663</v>
      </c>
      <c r="G19" s="168">
        <v>713</v>
      </c>
      <c r="H19" s="168">
        <v>1000</v>
      </c>
    </row>
    <row r="20" spans="3:8" x14ac:dyDescent="0.25">
      <c r="C20" s="151"/>
      <c r="D20" s="167" t="s">
        <v>96</v>
      </c>
      <c r="E20" s="168">
        <v>18000</v>
      </c>
      <c r="F20" s="168">
        <v>9000</v>
      </c>
      <c r="G20" s="168">
        <v>9500</v>
      </c>
      <c r="H20" s="168">
        <v>10000</v>
      </c>
    </row>
    <row r="21" spans="3:8" x14ac:dyDescent="0.25">
      <c r="C21" s="151"/>
      <c r="D21" s="167" t="s">
        <v>97</v>
      </c>
      <c r="E21" s="168">
        <v>10000</v>
      </c>
      <c r="F21" s="168">
        <v>5800</v>
      </c>
      <c r="G21" s="168">
        <v>6000</v>
      </c>
      <c r="H21" s="168">
        <v>7036</v>
      </c>
    </row>
    <row r="22" spans="3:8" x14ac:dyDescent="0.25">
      <c r="C22" s="151"/>
      <c r="D22" s="167" t="s">
        <v>184</v>
      </c>
      <c r="E22" s="168">
        <v>0</v>
      </c>
      <c r="F22" s="168">
        <v>0</v>
      </c>
      <c r="G22" s="168">
        <v>0</v>
      </c>
      <c r="H22" s="168">
        <v>0</v>
      </c>
    </row>
    <row r="23" spans="3:8" x14ac:dyDescent="0.25">
      <c r="C23" s="151"/>
      <c r="D23" s="167" t="s">
        <v>98</v>
      </c>
      <c r="E23" s="168">
        <v>17000</v>
      </c>
      <c r="F23" s="168">
        <v>0</v>
      </c>
      <c r="G23" s="168">
        <v>0</v>
      </c>
      <c r="H23" s="168">
        <v>0</v>
      </c>
    </row>
    <row r="24" spans="3:8" x14ac:dyDescent="0.25">
      <c r="C24" s="151"/>
      <c r="D24" s="167" t="s">
        <v>99</v>
      </c>
      <c r="E24" s="168">
        <v>18000</v>
      </c>
      <c r="F24" s="168">
        <v>0</v>
      </c>
      <c r="G24" s="168">
        <v>0</v>
      </c>
      <c r="H24" s="168">
        <v>0</v>
      </c>
    </row>
    <row r="25" spans="3:8" x14ac:dyDescent="0.25">
      <c r="C25" s="169" t="s">
        <v>100</v>
      </c>
      <c r="D25" s="170" t="s">
        <v>128</v>
      </c>
      <c r="E25" s="171" t="s">
        <v>129</v>
      </c>
      <c r="F25" s="171" t="s">
        <v>129</v>
      </c>
      <c r="G25" s="171"/>
      <c r="H25" s="171" t="s">
        <v>129</v>
      </c>
    </row>
    <row r="26" spans="3:8" x14ac:dyDescent="0.25">
      <c r="C26" s="155">
        <v>1.2</v>
      </c>
      <c r="D26" s="156" t="s">
        <v>102</v>
      </c>
      <c r="E26" s="157">
        <f>E27+E28+E29</f>
        <v>2789593</v>
      </c>
      <c r="F26" s="157">
        <f t="shared" ref="F26:H26" si="4">F27+F28+F29</f>
        <v>3074902</v>
      </c>
      <c r="G26" s="157">
        <f t="shared" si="4"/>
        <v>3237769</v>
      </c>
      <c r="H26" s="157">
        <f t="shared" si="4"/>
        <v>3395970</v>
      </c>
    </row>
    <row r="27" spans="3:8" x14ac:dyDescent="0.25">
      <c r="C27" s="172" t="s">
        <v>103</v>
      </c>
      <c r="D27" s="173" t="s">
        <v>104</v>
      </c>
      <c r="E27" s="174">
        <v>1431545</v>
      </c>
      <c r="F27" s="174">
        <v>1583941</v>
      </c>
      <c r="G27" s="174">
        <v>1694053</v>
      </c>
      <c r="H27" s="174">
        <v>1797514</v>
      </c>
    </row>
    <row r="28" spans="3:8" x14ac:dyDescent="0.25">
      <c r="C28" s="175" t="s">
        <v>105</v>
      </c>
      <c r="D28" s="176" t="s">
        <v>130</v>
      </c>
      <c r="E28" s="177">
        <v>993487</v>
      </c>
      <c r="F28" s="177">
        <v>1089623</v>
      </c>
      <c r="G28" s="177">
        <v>1122311</v>
      </c>
      <c r="H28" s="177">
        <v>1155981</v>
      </c>
    </row>
    <row r="29" spans="3:8" x14ac:dyDescent="0.25">
      <c r="C29" s="178" t="s">
        <v>107</v>
      </c>
      <c r="D29" s="179" t="s">
        <v>131</v>
      </c>
      <c r="E29" s="180">
        <v>364561</v>
      </c>
      <c r="F29" s="181">
        <v>401338</v>
      </c>
      <c r="G29" s="181">
        <v>421405</v>
      </c>
      <c r="H29" s="181">
        <v>442475</v>
      </c>
    </row>
    <row r="33" spans="2:7" x14ac:dyDescent="0.25">
      <c r="B33" s="69"/>
      <c r="C33" s="69" t="s">
        <v>139</v>
      </c>
      <c r="D33" s="69"/>
      <c r="E33" s="69"/>
    </row>
    <row r="34" spans="2:7" x14ac:dyDescent="0.25">
      <c r="B34" s="69"/>
      <c r="C34" s="69"/>
      <c r="D34" s="69"/>
      <c r="E34" s="69"/>
    </row>
    <row r="35" spans="2:7" x14ac:dyDescent="0.25">
      <c r="B35" s="69"/>
      <c r="C35" s="69"/>
      <c r="D35" s="69"/>
      <c r="E35" s="69"/>
    </row>
    <row r="36" spans="2:7" x14ac:dyDescent="0.25">
      <c r="B36" s="69"/>
      <c r="C36" s="69" t="s">
        <v>125</v>
      </c>
      <c r="D36" s="69"/>
      <c r="E36" s="69"/>
      <c r="F36" s="69" t="s">
        <v>111</v>
      </c>
      <c r="G36" s="69"/>
    </row>
    <row r="37" spans="2:7" x14ac:dyDescent="0.25">
      <c r="B37" s="69"/>
      <c r="C37" s="69" t="s">
        <v>114</v>
      </c>
      <c r="D37" s="69"/>
      <c r="E37" s="69"/>
      <c r="F37" s="69" t="s">
        <v>115</v>
      </c>
      <c r="G37" s="69"/>
    </row>
    <row r="38" spans="2:7" ht="25.5" customHeight="1" x14ac:dyDescent="0.25">
      <c r="B38" s="69"/>
      <c r="C38" s="69" t="s">
        <v>109</v>
      </c>
      <c r="D38" s="69"/>
      <c r="E38" s="69"/>
      <c r="F38" s="69" t="s">
        <v>110</v>
      </c>
      <c r="G38" s="69"/>
    </row>
    <row r="39" spans="2:7" x14ac:dyDescent="0.25">
      <c r="B39" s="69"/>
      <c r="C39" s="69"/>
      <c r="D39" s="69"/>
      <c r="E39" s="69"/>
    </row>
    <row r="40" spans="2:7" x14ac:dyDescent="0.25">
      <c r="B40" s="69"/>
      <c r="C40" s="69"/>
      <c r="D40" s="69"/>
      <c r="E40" s="69"/>
    </row>
  </sheetData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K90"/>
  <sheetViews>
    <sheetView tabSelected="1" workbookViewId="0">
      <selection activeCell="M17" sqref="M17"/>
    </sheetView>
  </sheetViews>
  <sheetFormatPr defaultColWidth="9.140625" defaultRowHeight="15" x14ac:dyDescent="0.25"/>
  <cols>
    <col min="1" max="1" width="11.42578125" style="1" customWidth="1"/>
    <col min="2" max="2" width="27.42578125" style="1" customWidth="1"/>
    <col min="3" max="3" width="5" style="1" customWidth="1"/>
    <col min="4" max="4" width="11" style="1" customWidth="1"/>
    <col min="5" max="5" width="10.5703125" style="1" bestFit="1" customWidth="1"/>
    <col min="6" max="6" width="10.7109375" style="1" customWidth="1"/>
    <col min="7" max="7" width="11.85546875" style="1" customWidth="1"/>
    <col min="8" max="8" width="11.5703125" style="1" bestFit="1" customWidth="1"/>
    <col min="9" max="11" width="11.42578125" style="1" customWidth="1"/>
    <col min="12" max="13" width="10.28515625" style="1" customWidth="1"/>
    <col min="14" max="16384" width="9.140625" style="1"/>
  </cols>
  <sheetData>
    <row r="2" spans="1:11" x14ac:dyDescent="0.25">
      <c r="A2" s="66" t="s">
        <v>186</v>
      </c>
      <c r="H2" s="57"/>
    </row>
    <row r="3" spans="1:11" ht="15.75" thickBot="1" x14ac:dyDescent="0.3">
      <c r="H3" s="57"/>
    </row>
    <row r="4" spans="1:11" ht="24.75" thickBot="1" x14ac:dyDescent="0.3">
      <c r="A4" s="262" t="s">
        <v>65</v>
      </c>
      <c r="B4" s="263" t="s">
        <v>7</v>
      </c>
      <c r="C4" s="264" t="s">
        <v>8</v>
      </c>
      <c r="D4" s="265" t="s">
        <v>79</v>
      </c>
      <c r="E4" s="265" t="s">
        <v>66</v>
      </c>
      <c r="F4" s="265" t="s">
        <v>10</v>
      </c>
      <c r="G4" s="265" t="s">
        <v>11</v>
      </c>
      <c r="H4" s="265" t="s">
        <v>12</v>
      </c>
      <c r="I4" s="266" t="s">
        <v>195</v>
      </c>
      <c r="J4" s="267" t="s">
        <v>193</v>
      </c>
      <c r="K4" s="267" t="s">
        <v>194</v>
      </c>
    </row>
    <row r="5" spans="1:11" ht="15.75" thickBot="1" x14ac:dyDescent="0.3">
      <c r="A5" s="135">
        <v>16035</v>
      </c>
      <c r="B5" s="136" t="s">
        <v>29</v>
      </c>
      <c r="C5" s="137">
        <v>11</v>
      </c>
      <c r="D5" s="243">
        <v>109349</v>
      </c>
      <c r="E5" s="243">
        <v>34000</v>
      </c>
      <c r="F5" s="243">
        <v>0</v>
      </c>
      <c r="G5" s="243">
        <v>46000</v>
      </c>
      <c r="H5" s="243">
        <v>0</v>
      </c>
      <c r="I5" s="259">
        <f>D5+E5+F5+G5+H5</f>
        <v>189349</v>
      </c>
      <c r="J5" s="268">
        <v>200037</v>
      </c>
      <c r="K5" s="268">
        <v>203050</v>
      </c>
    </row>
    <row r="6" spans="1:11" ht="15.75" thickBot="1" x14ac:dyDescent="0.3">
      <c r="A6" s="138">
        <v>16935</v>
      </c>
      <c r="B6" s="139" t="s">
        <v>67</v>
      </c>
      <c r="C6" s="140">
        <v>15</v>
      </c>
      <c r="D6" s="244">
        <v>106571</v>
      </c>
      <c r="E6" s="244">
        <v>15000</v>
      </c>
      <c r="F6" s="242">
        <v>0</v>
      </c>
      <c r="G6" s="242">
        <v>0</v>
      </c>
      <c r="H6" s="242">
        <v>0</v>
      </c>
      <c r="I6" s="259">
        <f t="shared" ref="I6:I23" si="0">D6+E6+F6+G6+H6</f>
        <v>121571</v>
      </c>
      <c r="J6" s="268">
        <v>120571</v>
      </c>
      <c r="K6" s="268">
        <v>117571</v>
      </c>
    </row>
    <row r="7" spans="1:11" ht="15.75" thickBot="1" x14ac:dyDescent="0.3">
      <c r="A7" s="138">
        <v>16335</v>
      </c>
      <c r="B7" s="139" t="s">
        <v>68</v>
      </c>
      <c r="C7" s="140">
        <v>14</v>
      </c>
      <c r="D7" s="244">
        <v>92083</v>
      </c>
      <c r="E7" s="244">
        <v>90000</v>
      </c>
      <c r="F7" s="244">
        <v>48000</v>
      </c>
      <c r="G7" s="242">
        <v>0</v>
      </c>
      <c r="H7" s="242">
        <v>8000</v>
      </c>
      <c r="I7" s="259">
        <f t="shared" si="0"/>
        <v>238083</v>
      </c>
      <c r="J7" s="268">
        <v>234014</v>
      </c>
      <c r="K7" s="268">
        <v>247035</v>
      </c>
    </row>
    <row r="8" spans="1:11" ht="15.75" thickBot="1" x14ac:dyDescent="0.3">
      <c r="A8" s="138">
        <v>17535</v>
      </c>
      <c r="B8" s="139" t="s">
        <v>69</v>
      </c>
      <c r="C8" s="140">
        <v>8</v>
      </c>
      <c r="D8" s="244">
        <v>62145</v>
      </c>
      <c r="E8" s="244">
        <v>3000</v>
      </c>
      <c r="F8" s="242">
        <v>0</v>
      </c>
      <c r="G8" s="242">
        <v>0</v>
      </c>
      <c r="H8" s="242">
        <v>0</v>
      </c>
      <c r="I8" s="259">
        <f t="shared" si="0"/>
        <v>65145</v>
      </c>
      <c r="J8" s="268">
        <v>67886</v>
      </c>
      <c r="K8" s="268">
        <v>68237</v>
      </c>
    </row>
    <row r="9" spans="1:11" ht="15.75" thickBot="1" x14ac:dyDescent="0.3">
      <c r="A9" s="138">
        <v>18444</v>
      </c>
      <c r="B9" s="139" t="s">
        <v>70</v>
      </c>
      <c r="C9" s="140">
        <v>10</v>
      </c>
      <c r="D9" s="244">
        <v>81773</v>
      </c>
      <c r="E9" s="244">
        <v>105000</v>
      </c>
      <c r="F9" s="242">
        <v>0</v>
      </c>
      <c r="G9" s="242">
        <v>15000</v>
      </c>
      <c r="H9" s="244">
        <v>63000</v>
      </c>
      <c r="I9" s="259">
        <f t="shared" si="0"/>
        <v>264773</v>
      </c>
      <c r="J9" s="268">
        <v>287466</v>
      </c>
      <c r="K9" s="268">
        <v>278036</v>
      </c>
    </row>
    <row r="10" spans="1:11" ht="15.75" thickBot="1" x14ac:dyDescent="0.3">
      <c r="A10" s="138">
        <v>19675</v>
      </c>
      <c r="B10" s="139" t="s">
        <v>71</v>
      </c>
      <c r="C10" s="140">
        <v>1</v>
      </c>
      <c r="D10" s="244">
        <v>7234</v>
      </c>
      <c r="E10" s="244">
        <v>500</v>
      </c>
      <c r="F10" s="242">
        <v>0</v>
      </c>
      <c r="G10" s="242">
        <v>0</v>
      </c>
      <c r="H10" s="242">
        <v>0</v>
      </c>
      <c r="I10" s="259">
        <f t="shared" si="0"/>
        <v>7734</v>
      </c>
      <c r="J10" s="268">
        <v>7755</v>
      </c>
      <c r="K10" s="268">
        <v>8403</v>
      </c>
    </row>
    <row r="11" spans="1:11" ht="18.75" customHeight="1" thickBot="1" x14ac:dyDescent="0.3">
      <c r="A11" s="138">
        <v>47115</v>
      </c>
      <c r="B11" s="139" t="s">
        <v>39</v>
      </c>
      <c r="C11" s="140">
        <v>5</v>
      </c>
      <c r="D11" s="244">
        <v>34274</v>
      </c>
      <c r="E11" s="244">
        <v>2000</v>
      </c>
      <c r="F11" s="242">
        <v>0</v>
      </c>
      <c r="G11" s="244">
        <v>16000</v>
      </c>
      <c r="H11" s="242">
        <v>0</v>
      </c>
      <c r="I11" s="259">
        <f t="shared" si="0"/>
        <v>52274</v>
      </c>
      <c r="J11" s="268">
        <v>52412</v>
      </c>
      <c r="K11" s="268">
        <v>58030</v>
      </c>
    </row>
    <row r="12" spans="1:11" ht="15.75" thickBot="1" x14ac:dyDescent="0.3">
      <c r="A12" s="138">
        <v>48035</v>
      </c>
      <c r="B12" s="139" t="s">
        <v>187</v>
      </c>
      <c r="C12" s="140">
        <v>3</v>
      </c>
      <c r="D12" s="244">
        <v>26949</v>
      </c>
      <c r="E12" s="244">
        <v>9500</v>
      </c>
      <c r="F12" s="242">
        <v>0</v>
      </c>
      <c r="G12" s="242">
        <v>10000</v>
      </c>
      <c r="H12" s="242">
        <v>0</v>
      </c>
      <c r="I12" s="259">
        <f t="shared" si="0"/>
        <v>46449</v>
      </c>
      <c r="J12" s="268">
        <v>63140</v>
      </c>
      <c r="K12" s="268">
        <v>73023</v>
      </c>
    </row>
    <row r="13" spans="1:11" ht="15.75" thickBot="1" x14ac:dyDescent="0.3">
      <c r="A13" s="138">
        <v>66480</v>
      </c>
      <c r="B13" s="139" t="s">
        <v>42</v>
      </c>
      <c r="C13" s="140">
        <v>8</v>
      </c>
      <c r="D13" s="244">
        <v>70124</v>
      </c>
      <c r="E13" s="244">
        <v>20000</v>
      </c>
      <c r="F13" s="242">
        <v>0</v>
      </c>
      <c r="G13" s="242">
        <v>0</v>
      </c>
      <c r="H13" s="244">
        <v>377824</v>
      </c>
      <c r="I13" s="259">
        <f t="shared" si="0"/>
        <v>467948</v>
      </c>
      <c r="J13" s="268">
        <v>568559</v>
      </c>
      <c r="K13" s="268">
        <v>680389</v>
      </c>
    </row>
    <row r="14" spans="1:11" ht="15.75" thickBot="1" x14ac:dyDescent="0.3">
      <c r="A14" s="138">
        <v>730</v>
      </c>
      <c r="B14" s="139" t="s">
        <v>3</v>
      </c>
      <c r="C14" s="140">
        <f>C15+C16</f>
        <v>35</v>
      </c>
      <c r="D14" s="244">
        <f>D15+D16</f>
        <v>319523</v>
      </c>
      <c r="E14" s="244">
        <f t="shared" ref="E14:I14" si="1">E15+E16</f>
        <v>75500</v>
      </c>
      <c r="F14" s="244">
        <f t="shared" si="1"/>
        <v>14500</v>
      </c>
      <c r="G14" s="244">
        <f t="shared" si="1"/>
        <v>0</v>
      </c>
      <c r="H14" s="244">
        <f t="shared" si="1"/>
        <v>18613</v>
      </c>
      <c r="I14" s="260">
        <f t="shared" si="1"/>
        <v>428136</v>
      </c>
      <c r="J14" s="269">
        <v>448735</v>
      </c>
      <c r="K14" s="269">
        <v>474826</v>
      </c>
    </row>
    <row r="15" spans="1:11" ht="15.75" thickBot="1" x14ac:dyDescent="0.3">
      <c r="A15" s="138">
        <v>73044</v>
      </c>
      <c r="B15" s="141" t="s">
        <v>72</v>
      </c>
      <c r="C15" s="140">
        <v>2</v>
      </c>
      <c r="D15" s="244">
        <v>21298</v>
      </c>
      <c r="E15" s="244">
        <v>500</v>
      </c>
      <c r="F15" s="242">
        <v>0</v>
      </c>
      <c r="G15" s="242">
        <v>0</v>
      </c>
      <c r="H15" s="242">
        <v>0</v>
      </c>
      <c r="I15" s="259">
        <f t="shared" si="0"/>
        <v>21798</v>
      </c>
      <c r="J15" s="268">
        <v>22330</v>
      </c>
      <c r="K15" s="268">
        <v>22351</v>
      </c>
    </row>
    <row r="16" spans="1:11" ht="15.75" thickBot="1" x14ac:dyDescent="0.3">
      <c r="A16" s="138">
        <v>75050</v>
      </c>
      <c r="B16" s="141" t="s">
        <v>46</v>
      </c>
      <c r="C16" s="140">
        <v>33</v>
      </c>
      <c r="D16" s="244">
        <v>298225</v>
      </c>
      <c r="E16" s="244">
        <v>75000</v>
      </c>
      <c r="F16" s="244">
        <v>14500</v>
      </c>
      <c r="G16" s="242">
        <v>0</v>
      </c>
      <c r="H16" s="244">
        <v>18613</v>
      </c>
      <c r="I16" s="259">
        <f t="shared" si="0"/>
        <v>406338</v>
      </c>
      <c r="J16" s="268">
        <v>426405</v>
      </c>
      <c r="K16" s="268">
        <v>452475</v>
      </c>
    </row>
    <row r="17" spans="1:11" ht="15.75" thickBot="1" x14ac:dyDescent="0.3">
      <c r="A17" s="138">
        <v>75671</v>
      </c>
      <c r="B17" s="139" t="s">
        <v>48</v>
      </c>
      <c r="C17" s="140">
        <v>3</v>
      </c>
      <c r="D17" s="244">
        <v>24059</v>
      </c>
      <c r="E17" s="244">
        <v>3000</v>
      </c>
      <c r="F17" s="244">
        <v>1000</v>
      </c>
      <c r="G17" s="242">
        <v>0</v>
      </c>
      <c r="H17" s="244">
        <v>0</v>
      </c>
      <c r="I17" s="259">
        <f t="shared" si="0"/>
        <v>28059</v>
      </c>
      <c r="J17" s="268">
        <v>29802</v>
      </c>
      <c r="K17" s="268">
        <v>29298</v>
      </c>
    </row>
    <row r="18" spans="1:11" ht="15.75" thickBot="1" x14ac:dyDescent="0.3">
      <c r="A18" s="138">
        <v>85035</v>
      </c>
      <c r="B18" s="139" t="s">
        <v>134</v>
      </c>
      <c r="C18" s="140">
        <v>4</v>
      </c>
      <c r="D18" s="244">
        <v>29800</v>
      </c>
      <c r="E18" s="244">
        <v>12000</v>
      </c>
      <c r="F18" s="244">
        <v>4000</v>
      </c>
      <c r="G18" s="242">
        <v>0</v>
      </c>
      <c r="H18" s="244">
        <v>0</v>
      </c>
      <c r="I18" s="259">
        <f t="shared" si="0"/>
        <v>45800</v>
      </c>
      <c r="J18" s="268">
        <v>49326</v>
      </c>
      <c r="K18" s="268">
        <v>51745</v>
      </c>
    </row>
    <row r="19" spans="1:11" ht="15.75" thickBot="1" x14ac:dyDescent="0.3">
      <c r="A19" s="138">
        <v>920</v>
      </c>
      <c r="B19" s="139" t="s">
        <v>73</v>
      </c>
      <c r="C19" s="140">
        <f>C20+C21+C22+C23</f>
        <v>147</v>
      </c>
      <c r="D19" s="244">
        <f>SUM(D20:D23)</f>
        <v>1111388</v>
      </c>
      <c r="E19" s="244">
        <f t="shared" ref="E19:H19" si="2">SUM(E20:E23)</f>
        <v>155000</v>
      </c>
      <c r="F19" s="244">
        <f t="shared" si="2"/>
        <v>26000</v>
      </c>
      <c r="G19" s="244">
        <f t="shared" si="2"/>
        <v>26000</v>
      </c>
      <c r="H19" s="244">
        <f t="shared" si="2"/>
        <v>75569</v>
      </c>
      <c r="I19" s="259">
        <f t="shared" si="0"/>
        <v>1393957</v>
      </c>
      <c r="J19" s="268">
        <v>1391678</v>
      </c>
      <c r="K19" s="268">
        <v>1403777</v>
      </c>
    </row>
    <row r="20" spans="1:11" ht="15.75" thickBot="1" x14ac:dyDescent="0.3">
      <c r="A20" s="138">
        <v>92175</v>
      </c>
      <c r="B20" s="141" t="s">
        <v>74</v>
      </c>
      <c r="C20" s="140">
        <v>3</v>
      </c>
      <c r="D20" s="244">
        <v>28880</v>
      </c>
      <c r="E20" s="244">
        <v>44000</v>
      </c>
      <c r="F20" s="242">
        <v>0</v>
      </c>
      <c r="G20" s="244">
        <v>26000</v>
      </c>
      <c r="H20" s="244">
        <v>75569</v>
      </c>
      <c r="I20" s="259">
        <f t="shared" si="0"/>
        <v>174449</v>
      </c>
      <c r="J20" s="268">
        <v>164747</v>
      </c>
      <c r="K20" s="268">
        <v>176938</v>
      </c>
    </row>
    <row r="21" spans="1:11" ht="15.75" thickBot="1" x14ac:dyDescent="0.3">
      <c r="A21" s="138">
        <v>92890</v>
      </c>
      <c r="B21" s="141" t="s">
        <v>75</v>
      </c>
      <c r="C21" s="140">
        <v>14</v>
      </c>
      <c r="D21" s="244">
        <v>87193</v>
      </c>
      <c r="E21" s="244">
        <v>25000</v>
      </c>
      <c r="F21" s="242">
        <v>3000</v>
      </c>
      <c r="G21" s="244">
        <v>0</v>
      </c>
      <c r="H21" s="244">
        <v>0</v>
      </c>
      <c r="I21" s="259">
        <f t="shared" si="0"/>
        <v>115193</v>
      </c>
      <c r="J21" s="268">
        <v>115287</v>
      </c>
      <c r="K21" s="268">
        <v>112338</v>
      </c>
    </row>
    <row r="22" spans="1:11" ht="15.75" thickBot="1" x14ac:dyDescent="0.3">
      <c r="A22" s="138">
        <v>94020</v>
      </c>
      <c r="B22" s="142" t="s">
        <v>50</v>
      </c>
      <c r="C22" s="140">
        <v>107</v>
      </c>
      <c r="D22" s="244">
        <v>812287</v>
      </c>
      <c r="E22" s="244">
        <v>78000</v>
      </c>
      <c r="F22" s="244">
        <v>19000</v>
      </c>
      <c r="G22" s="242">
        <v>0</v>
      </c>
      <c r="H22" s="244">
        <v>0</v>
      </c>
      <c r="I22" s="259">
        <f t="shared" si="0"/>
        <v>909287</v>
      </c>
      <c r="J22" s="268">
        <v>917563</v>
      </c>
      <c r="K22" s="268">
        <v>918420</v>
      </c>
    </row>
    <row r="23" spans="1:11" ht="15.75" thickBot="1" x14ac:dyDescent="0.3">
      <c r="A23" s="138">
        <v>95220</v>
      </c>
      <c r="B23" s="142" t="s">
        <v>76</v>
      </c>
      <c r="C23" s="140">
        <v>23</v>
      </c>
      <c r="D23" s="244">
        <v>183028</v>
      </c>
      <c r="E23" s="244">
        <v>8000</v>
      </c>
      <c r="F23" s="244">
        <v>4000</v>
      </c>
      <c r="G23" s="242">
        <v>0</v>
      </c>
      <c r="H23" s="242">
        <v>0</v>
      </c>
      <c r="I23" s="259">
        <f t="shared" si="0"/>
        <v>195028</v>
      </c>
      <c r="J23" s="268">
        <v>194081</v>
      </c>
      <c r="K23" s="268">
        <v>196081</v>
      </c>
    </row>
    <row r="24" spans="1:11" s="69" customFormat="1" thickBot="1" x14ac:dyDescent="0.25">
      <c r="A24" s="143"/>
      <c r="B24" s="144" t="s">
        <v>77</v>
      </c>
      <c r="C24" s="145">
        <f>C5+C6+C7+C8+C9+C10+C11+C12+C13+C14+C17+C18+C19</f>
        <v>264</v>
      </c>
      <c r="D24" s="245">
        <f>D5+D6+D7+D8+D9+D10+D11+D12+D13+D14+D17+D18+D19</f>
        <v>2075272</v>
      </c>
      <c r="E24" s="245">
        <f t="shared" ref="E24:I24" si="3">E5+E6+E7+E8+E9+E10+E11+E12+E13+E14+E17+E18+E19</f>
        <v>524500</v>
      </c>
      <c r="F24" s="245">
        <f t="shared" si="3"/>
        <v>93500</v>
      </c>
      <c r="G24" s="245">
        <f t="shared" si="3"/>
        <v>113000</v>
      </c>
      <c r="H24" s="245">
        <f t="shared" si="3"/>
        <v>543006</v>
      </c>
      <c r="I24" s="261">
        <f t="shared" si="3"/>
        <v>3349278</v>
      </c>
      <c r="J24" s="270">
        <f>J5+J6+J7+J8+J9+J10+J11+J12+J13+J14+J17+J18+J19</f>
        <v>3521381</v>
      </c>
      <c r="K24" s="270">
        <f>K5+K6+K7+K8+K9+K10+K11+K12+K13+K14+K17+K18+K19</f>
        <v>3693420</v>
      </c>
    </row>
    <row r="32" spans="1:11" x14ac:dyDescent="0.25">
      <c r="C32" s="3"/>
      <c r="D32" s="3"/>
    </row>
    <row r="56" spans="3:6" x14ac:dyDescent="0.25">
      <c r="E56" s="48"/>
    </row>
    <row r="57" spans="3:6" x14ac:dyDescent="0.25">
      <c r="C57" s="48"/>
      <c r="D57" s="48"/>
      <c r="F57" s="48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6" x14ac:dyDescent="0.25">
      <c r="B81" s="3"/>
    </row>
    <row r="82" spans="2:6" x14ac:dyDescent="0.25">
      <c r="B82" s="3"/>
    </row>
    <row r="83" spans="2:6" x14ac:dyDescent="0.25">
      <c r="B83" s="3"/>
    </row>
    <row r="84" spans="2:6" x14ac:dyDescent="0.25">
      <c r="B84" s="3"/>
    </row>
    <row r="85" spans="2:6" x14ac:dyDescent="0.25">
      <c r="B85" s="3"/>
    </row>
    <row r="87" spans="2:6" x14ac:dyDescent="0.25">
      <c r="C87" s="48"/>
      <c r="D87" s="48"/>
    </row>
    <row r="88" spans="2:6" x14ac:dyDescent="0.25">
      <c r="C88" s="48"/>
      <c r="D88" s="48"/>
    </row>
    <row r="89" spans="2:6" x14ac:dyDescent="0.25">
      <c r="D89" s="48"/>
      <c r="E89" s="48"/>
      <c r="F89" s="48"/>
    </row>
    <row r="90" spans="2:6" x14ac:dyDescent="0.25">
      <c r="E90" s="48"/>
    </row>
  </sheetData>
  <pageMargins left="0.2" right="0.2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FF00"/>
  </sheetPr>
  <dimension ref="A1:I22"/>
  <sheetViews>
    <sheetView workbookViewId="0">
      <selection activeCell="K29" sqref="K29"/>
    </sheetView>
  </sheetViews>
  <sheetFormatPr defaultRowHeight="15" x14ac:dyDescent="0.25"/>
  <cols>
    <col min="1" max="1" width="11.5703125" customWidth="1"/>
    <col min="2" max="2" width="22.42578125" customWidth="1"/>
    <col min="3" max="3" width="4.85546875" bestFit="1" customWidth="1"/>
    <col min="4" max="4" width="11.42578125" customWidth="1"/>
    <col min="5" max="6" width="11.7109375" customWidth="1"/>
    <col min="7" max="7" width="14.42578125" customWidth="1"/>
    <col min="8" max="8" width="13.140625" customWidth="1"/>
    <col min="9" max="9" width="11.5703125" bestFit="1" customWidth="1"/>
  </cols>
  <sheetData>
    <row r="1" spans="1:9" x14ac:dyDescent="0.25">
      <c r="B1" s="123" t="s">
        <v>188</v>
      </c>
    </row>
    <row r="3" spans="1:9" ht="47.25" customHeight="1" x14ac:dyDescent="0.25">
      <c r="A3" s="246" t="s">
        <v>65</v>
      </c>
      <c r="B3" s="246" t="s">
        <v>7</v>
      </c>
      <c r="C3" s="247" t="s">
        <v>8</v>
      </c>
      <c r="D3" s="248" t="s">
        <v>79</v>
      </c>
      <c r="E3" s="248" t="s">
        <v>66</v>
      </c>
      <c r="F3" s="248" t="s">
        <v>10</v>
      </c>
      <c r="G3" s="248" t="s">
        <v>11</v>
      </c>
      <c r="H3" s="248" t="s">
        <v>12</v>
      </c>
      <c r="I3" s="249" t="s">
        <v>189</v>
      </c>
    </row>
    <row r="4" spans="1:9" hidden="1" x14ac:dyDescent="0.25">
      <c r="A4" s="58">
        <v>16035</v>
      </c>
      <c r="B4" s="59" t="s">
        <v>29</v>
      </c>
      <c r="C4" s="70">
        <v>9</v>
      </c>
      <c r="D4" s="75">
        <v>76684</v>
      </c>
      <c r="E4" s="79">
        <v>23000</v>
      </c>
      <c r="F4" s="73"/>
      <c r="G4" s="60">
        <v>40000</v>
      </c>
      <c r="H4" s="60"/>
      <c r="I4" s="60">
        <f t="shared" ref="I4:I21" si="0">SUM(D4:H4)</f>
        <v>139684</v>
      </c>
    </row>
    <row r="5" spans="1:9" ht="30" hidden="1" x14ac:dyDescent="0.25">
      <c r="A5" s="58">
        <v>16935</v>
      </c>
      <c r="B5" s="61" t="s">
        <v>67</v>
      </c>
      <c r="C5" s="71">
        <v>0</v>
      </c>
      <c r="D5" s="75">
        <v>61106</v>
      </c>
      <c r="E5" s="79">
        <v>5000</v>
      </c>
      <c r="F5" s="78"/>
      <c r="G5" s="63"/>
      <c r="H5" s="63"/>
      <c r="I5" s="62">
        <f t="shared" si="0"/>
        <v>66106</v>
      </c>
    </row>
    <row r="6" spans="1:9" ht="30" hidden="1" x14ac:dyDescent="0.25">
      <c r="A6" s="58">
        <v>16335</v>
      </c>
      <c r="B6" s="61" t="s">
        <v>68</v>
      </c>
      <c r="C6" s="71">
        <v>15</v>
      </c>
      <c r="D6" s="75">
        <v>87979</v>
      </c>
      <c r="E6" s="79">
        <v>66617</v>
      </c>
      <c r="F6" s="74">
        <v>43868</v>
      </c>
      <c r="G6" s="63"/>
      <c r="H6" s="63"/>
      <c r="I6" s="62">
        <f t="shared" si="0"/>
        <v>198464</v>
      </c>
    </row>
    <row r="7" spans="1:9" hidden="1" x14ac:dyDescent="0.25">
      <c r="A7" s="58">
        <v>17535</v>
      </c>
      <c r="B7" s="61" t="s">
        <v>69</v>
      </c>
      <c r="C7" s="71">
        <v>8</v>
      </c>
      <c r="D7" s="75">
        <v>54059</v>
      </c>
      <c r="E7" s="79">
        <v>3000</v>
      </c>
      <c r="F7" s="78"/>
      <c r="G7" s="63"/>
      <c r="H7" s="63"/>
      <c r="I7" s="62">
        <f t="shared" si="0"/>
        <v>57059</v>
      </c>
    </row>
    <row r="8" spans="1:9" ht="30" hidden="1" x14ac:dyDescent="0.25">
      <c r="A8" s="58">
        <v>18444</v>
      </c>
      <c r="B8" s="61" t="s">
        <v>70</v>
      </c>
      <c r="C8" s="71">
        <v>10</v>
      </c>
      <c r="D8" s="75">
        <v>67078</v>
      </c>
      <c r="E8" s="79">
        <v>60000</v>
      </c>
      <c r="F8" s="78"/>
      <c r="G8" s="63">
        <v>8500</v>
      </c>
      <c r="H8" s="62">
        <v>110000</v>
      </c>
      <c r="I8" s="62">
        <f t="shared" si="0"/>
        <v>245578</v>
      </c>
    </row>
    <row r="9" spans="1:9" ht="30" hidden="1" x14ac:dyDescent="0.25">
      <c r="A9" s="58">
        <v>19675</v>
      </c>
      <c r="B9" s="61" t="s">
        <v>71</v>
      </c>
      <c r="C9" s="71">
        <v>1</v>
      </c>
      <c r="D9" s="75">
        <v>6294</v>
      </c>
      <c r="E9" s="80">
        <v>500</v>
      </c>
      <c r="F9" s="78"/>
      <c r="G9" s="63"/>
      <c r="H9" s="63"/>
      <c r="I9" s="62">
        <f t="shared" si="0"/>
        <v>6794</v>
      </c>
    </row>
    <row r="10" spans="1:9" ht="30" hidden="1" x14ac:dyDescent="0.25">
      <c r="A10" s="58">
        <v>47115</v>
      </c>
      <c r="B10" s="61" t="s">
        <v>39</v>
      </c>
      <c r="C10" s="71">
        <v>6</v>
      </c>
      <c r="D10" s="75">
        <v>33965</v>
      </c>
      <c r="E10" s="79">
        <v>3500</v>
      </c>
      <c r="F10" s="78"/>
      <c r="G10" s="62">
        <v>11500</v>
      </c>
      <c r="H10" s="63"/>
      <c r="I10" s="62">
        <f t="shared" si="0"/>
        <v>48965</v>
      </c>
    </row>
    <row r="11" spans="1:9" hidden="1" x14ac:dyDescent="0.25">
      <c r="A11" s="58">
        <v>48035</v>
      </c>
      <c r="B11" s="61" t="s">
        <v>41</v>
      </c>
      <c r="C11" s="71">
        <v>3</v>
      </c>
      <c r="D11" s="75">
        <v>21436</v>
      </c>
      <c r="E11" s="79">
        <v>2000</v>
      </c>
      <c r="F11" s="78"/>
      <c r="G11" s="63"/>
      <c r="H11" s="63"/>
      <c r="I11" s="62">
        <f t="shared" si="0"/>
        <v>23436</v>
      </c>
    </row>
    <row r="12" spans="1:9" ht="30" hidden="1" x14ac:dyDescent="0.25">
      <c r="A12" s="58">
        <v>66480</v>
      </c>
      <c r="B12" s="61" t="s">
        <v>42</v>
      </c>
      <c r="C12" s="71">
        <v>8</v>
      </c>
      <c r="D12" s="75">
        <v>62043</v>
      </c>
      <c r="E12" s="79">
        <v>9000</v>
      </c>
      <c r="F12" s="78"/>
      <c r="G12" s="63"/>
      <c r="H12" s="62">
        <v>215127</v>
      </c>
      <c r="I12" s="62">
        <f t="shared" si="0"/>
        <v>286170</v>
      </c>
    </row>
    <row r="13" spans="1:9" ht="30" hidden="1" x14ac:dyDescent="0.25">
      <c r="A13" s="58">
        <v>730</v>
      </c>
      <c r="B13" s="61" t="s">
        <v>3</v>
      </c>
      <c r="C13" s="71">
        <v>34</v>
      </c>
      <c r="D13" s="76">
        <f>D14+D15</f>
        <v>244726</v>
      </c>
      <c r="E13" s="79">
        <v>71241</v>
      </c>
      <c r="F13" s="74">
        <f t="shared" ref="F13:H13" si="1">F14+F15</f>
        <v>6350</v>
      </c>
      <c r="G13" s="62">
        <f t="shared" si="1"/>
        <v>0</v>
      </c>
      <c r="H13" s="62">
        <f t="shared" si="1"/>
        <v>30000</v>
      </c>
      <c r="I13" s="62">
        <f t="shared" si="0"/>
        <v>352317</v>
      </c>
    </row>
    <row r="14" spans="1:9" ht="30" hidden="1" x14ac:dyDescent="0.25">
      <c r="A14" s="58">
        <v>73044</v>
      </c>
      <c r="B14" s="64" t="s">
        <v>72</v>
      </c>
      <c r="C14" s="71">
        <v>2</v>
      </c>
      <c r="D14" s="76">
        <v>15924</v>
      </c>
      <c r="E14" s="80">
        <v>495</v>
      </c>
      <c r="F14" s="78"/>
      <c r="G14" s="63"/>
      <c r="H14" s="63"/>
      <c r="I14" s="62">
        <f t="shared" si="0"/>
        <v>16419</v>
      </c>
    </row>
    <row r="15" spans="1:9" ht="30" hidden="1" x14ac:dyDescent="0.25">
      <c r="A15" s="58">
        <v>75050</v>
      </c>
      <c r="B15" s="64" t="s">
        <v>46</v>
      </c>
      <c r="C15" s="71">
        <v>32</v>
      </c>
      <c r="D15" s="76">
        <v>228802</v>
      </c>
      <c r="E15" s="79">
        <v>70746</v>
      </c>
      <c r="F15" s="74">
        <v>6350</v>
      </c>
      <c r="G15" s="63"/>
      <c r="H15" s="62">
        <v>30000</v>
      </c>
      <c r="I15" s="62">
        <f t="shared" si="0"/>
        <v>335898</v>
      </c>
    </row>
    <row r="16" spans="1:9" hidden="1" x14ac:dyDescent="0.25">
      <c r="A16" s="58">
        <v>75671</v>
      </c>
      <c r="B16" s="61" t="s">
        <v>48</v>
      </c>
      <c r="C16" s="71">
        <v>3</v>
      </c>
      <c r="D16" s="76">
        <v>18701</v>
      </c>
      <c r="E16" s="79">
        <v>3000</v>
      </c>
      <c r="F16" s="74">
        <v>1000</v>
      </c>
      <c r="G16" s="63">
        <v>0</v>
      </c>
      <c r="H16" s="62">
        <v>0</v>
      </c>
      <c r="I16" s="62">
        <f>SUM(D16:H16)</f>
        <v>22701</v>
      </c>
    </row>
    <row r="17" spans="1:9" hidden="1" x14ac:dyDescent="0.25">
      <c r="A17" s="58">
        <v>920</v>
      </c>
      <c r="B17" s="61" t="s">
        <v>73</v>
      </c>
      <c r="C17" s="71">
        <f>C18+C19+C20+C21</f>
        <v>140</v>
      </c>
      <c r="D17" s="76">
        <f>D18+D19+D20+D21</f>
        <v>868710</v>
      </c>
      <c r="E17" s="79">
        <v>88400</v>
      </c>
      <c r="F17" s="74">
        <f t="shared" ref="F17:H17" si="2">F18+F19+F20+F21</f>
        <v>15782</v>
      </c>
      <c r="G17" s="62">
        <f t="shared" si="2"/>
        <v>15000</v>
      </c>
      <c r="H17" s="62">
        <f t="shared" si="2"/>
        <v>85000</v>
      </c>
      <c r="I17" s="62">
        <f>I18+I19+I20+I21</f>
        <v>1072892</v>
      </c>
    </row>
    <row r="18" spans="1:9" hidden="1" x14ac:dyDescent="0.25">
      <c r="A18" s="58">
        <v>92175</v>
      </c>
      <c r="B18" s="64" t="s">
        <v>74</v>
      </c>
      <c r="C18" s="71">
        <v>5</v>
      </c>
      <c r="D18" s="76">
        <v>34587</v>
      </c>
      <c r="E18" s="79">
        <v>25000</v>
      </c>
      <c r="F18" s="78"/>
      <c r="G18" s="62">
        <v>15000</v>
      </c>
      <c r="H18" s="62">
        <v>85000</v>
      </c>
      <c r="I18" s="62">
        <f>SUM(D18:H18)</f>
        <v>159587</v>
      </c>
    </row>
    <row r="19" spans="1:9" ht="30" hidden="1" x14ac:dyDescent="0.25">
      <c r="A19" s="58">
        <v>92890</v>
      </c>
      <c r="B19" s="64" t="s">
        <v>75</v>
      </c>
      <c r="C19" s="71">
        <v>13</v>
      </c>
      <c r="D19" s="76">
        <v>59895</v>
      </c>
      <c r="E19" s="79">
        <v>23000</v>
      </c>
      <c r="F19" s="78">
        <v>2500</v>
      </c>
      <c r="G19" s="62"/>
      <c r="H19" s="62"/>
      <c r="I19" s="62">
        <f>SUM(D19:H19)</f>
        <v>85395</v>
      </c>
    </row>
    <row r="20" spans="1:9" hidden="1" x14ac:dyDescent="0.25">
      <c r="A20" s="58">
        <v>94020</v>
      </c>
      <c r="B20" s="65" t="s">
        <v>50</v>
      </c>
      <c r="C20" s="71">
        <v>100</v>
      </c>
      <c r="D20" s="76">
        <v>623850</v>
      </c>
      <c r="E20" s="79">
        <v>31200</v>
      </c>
      <c r="F20" s="74">
        <v>10357</v>
      </c>
      <c r="G20" s="63"/>
      <c r="H20" s="62"/>
      <c r="I20" s="62">
        <f t="shared" si="0"/>
        <v>665407</v>
      </c>
    </row>
    <row r="21" spans="1:9" hidden="1" x14ac:dyDescent="0.25">
      <c r="A21" s="58">
        <v>95220</v>
      </c>
      <c r="B21" s="65" t="s">
        <v>76</v>
      </c>
      <c r="C21" s="71">
        <v>22</v>
      </c>
      <c r="D21" s="76">
        <v>150378</v>
      </c>
      <c r="E21" s="79">
        <v>9200</v>
      </c>
      <c r="F21" s="74">
        <v>2925</v>
      </c>
      <c r="G21" s="63"/>
      <c r="H21" s="63"/>
      <c r="I21" s="62">
        <f t="shared" si="0"/>
        <v>162503</v>
      </c>
    </row>
    <row r="22" spans="1:9" x14ac:dyDescent="0.25">
      <c r="A22" s="67"/>
      <c r="B22" s="68" t="s">
        <v>77</v>
      </c>
      <c r="C22" s="72">
        <v>264</v>
      </c>
      <c r="D22" s="77">
        <v>2075272</v>
      </c>
      <c r="E22" s="77">
        <v>524500</v>
      </c>
      <c r="F22" s="77">
        <v>93500</v>
      </c>
      <c r="G22" s="77">
        <v>113000</v>
      </c>
      <c r="H22" s="77">
        <v>543006</v>
      </c>
      <c r="I22" s="77">
        <f>SUBTOTAL(9,D22:H22)</f>
        <v>3349278</v>
      </c>
    </row>
  </sheetData>
  <autoFilter ref="A3:I22" xr:uid="{00000000-0009-0000-0000-000004000000}">
    <filterColumn colId="1">
      <filters>
        <filter val="TOTALI"/>
      </filters>
    </filterColumn>
  </autoFilter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92D050"/>
  </sheetPr>
  <dimension ref="B2:L28"/>
  <sheetViews>
    <sheetView workbookViewId="0">
      <selection activeCell="K36" sqref="K36"/>
    </sheetView>
  </sheetViews>
  <sheetFormatPr defaultRowHeight="15" x14ac:dyDescent="0.25"/>
  <cols>
    <col min="1" max="1" width="3.85546875" customWidth="1"/>
    <col min="2" max="2" width="5.5703125" bestFit="1" customWidth="1"/>
    <col min="3" max="3" width="37.140625" customWidth="1"/>
    <col min="4" max="4" width="14.5703125" customWidth="1"/>
    <col min="5" max="5" width="13.28515625" customWidth="1"/>
    <col min="6" max="6" width="12.7109375" customWidth="1"/>
    <col min="7" max="7" width="13.28515625" customWidth="1"/>
    <col min="10" max="12" width="11.5703125" bestFit="1" customWidth="1"/>
    <col min="13" max="13" width="14.28515625" customWidth="1"/>
    <col min="14" max="14" width="13" customWidth="1"/>
    <col min="15" max="15" width="11.7109375" customWidth="1"/>
    <col min="16" max="16" width="11.140625" customWidth="1"/>
    <col min="17" max="17" width="12.28515625" customWidth="1"/>
  </cols>
  <sheetData>
    <row r="2" spans="2:12" ht="15.75" x14ac:dyDescent="0.25">
      <c r="B2" s="257" t="s">
        <v>190</v>
      </c>
      <c r="C2" s="257"/>
      <c r="D2" s="257"/>
      <c r="E2" s="257"/>
      <c r="F2" s="257"/>
      <c r="G2" s="257"/>
    </row>
    <row r="3" spans="2:12" ht="15.75" thickBot="1" x14ac:dyDescent="0.3"/>
    <row r="4" spans="2:12" ht="32.25" thickBot="1" x14ac:dyDescent="0.3">
      <c r="B4" s="81" t="s">
        <v>0</v>
      </c>
      <c r="C4" s="82" t="s">
        <v>7</v>
      </c>
      <c r="D4" s="83" t="s">
        <v>181</v>
      </c>
      <c r="E4" s="83" t="s">
        <v>191</v>
      </c>
      <c r="F4" s="83" t="s">
        <v>124</v>
      </c>
      <c r="G4" s="83" t="s">
        <v>183</v>
      </c>
    </row>
    <row r="5" spans="2:12" ht="15.75" hidden="1" thickBot="1" x14ac:dyDescent="0.3">
      <c r="B5" s="84" t="s">
        <v>14</v>
      </c>
      <c r="C5" s="85" t="s">
        <v>15</v>
      </c>
      <c r="D5" s="85" t="s">
        <v>16</v>
      </c>
      <c r="E5" s="85" t="s">
        <v>17</v>
      </c>
      <c r="F5" s="85" t="s">
        <v>18</v>
      </c>
      <c r="G5" s="85" t="s">
        <v>19</v>
      </c>
    </row>
    <row r="6" spans="2:12" ht="16.5" thickBot="1" x14ac:dyDescent="0.3">
      <c r="B6" s="102">
        <v>1</v>
      </c>
      <c r="C6" s="103" t="s">
        <v>80</v>
      </c>
      <c r="D6" s="111">
        <f>D7+D23</f>
        <v>3349714</v>
      </c>
      <c r="E6" s="111">
        <f t="shared" ref="E6:G6" si="0">E7+E23</f>
        <v>3349278</v>
      </c>
      <c r="F6" s="111">
        <f t="shared" si="0"/>
        <v>3521381</v>
      </c>
      <c r="G6" s="111">
        <f t="shared" si="0"/>
        <v>3693420</v>
      </c>
    </row>
    <row r="7" spans="2:12" ht="16.5" thickBot="1" x14ac:dyDescent="0.3">
      <c r="B7" s="104">
        <v>1.1000000000000001</v>
      </c>
      <c r="C7" s="105" t="s">
        <v>81</v>
      </c>
      <c r="D7" s="112">
        <v>560121</v>
      </c>
      <c r="E7" s="112">
        <v>274376</v>
      </c>
      <c r="F7" s="157">
        <v>283612</v>
      </c>
      <c r="G7" s="157">
        <v>297450</v>
      </c>
    </row>
    <row r="8" spans="2:12" ht="16.5" hidden="1" thickBot="1" x14ac:dyDescent="0.3">
      <c r="B8" s="95" t="s">
        <v>82</v>
      </c>
      <c r="C8" s="87" t="s">
        <v>83</v>
      </c>
      <c r="D8" s="113">
        <v>94694</v>
      </c>
      <c r="E8" s="113">
        <v>94753</v>
      </c>
      <c r="F8" s="113">
        <v>124857</v>
      </c>
      <c r="G8" s="113">
        <v>135475</v>
      </c>
      <c r="J8" s="110"/>
      <c r="K8" s="51"/>
      <c r="L8" s="51"/>
    </row>
    <row r="9" spans="2:12" ht="16.5" hidden="1" thickBot="1" x14ac:dyDescent="0.3">
      <c r="B9" s="96" t="s">
        <v>84</v>
      </c>
      <c r="C9" s="88" t="s">
        <v>85</v>
      </c>
      <c r="D9" s="114">
        <v>54096</v>
      </c>
      <c r="E9" s="114">
        <v>52450</v>
      </c>
      <c r="F9" s="114">
        <v>85049</v>
      </c>
      <c r="G9" s="114">
        <v>101834</v>
      </c>
      <c r="J9" s="109"/>
      <c r="K9" s="51"/>
      <c r="L9" s="51"/>
    </row>
    <row r="10" spans="2:12" ht="16.5" hidden="1" thickBot="1" x14ac:dyDescent="0.3">
      <c r="B10" s="97" t="s">
        <v>86</v>
      </c>
      <c r="C10" s="89" t="s">
        <v>87</v>
      </c>
      <c r="D10" s="115">
        <f>D11+D12+D13+D14+D15</f>
        <v>135625</v>
      </c>
      <c r="E10" s="115">
        <f t="shared" ref="E10:G10" si="1">E11+E12+E13+E14+E15</f>
        <v>110087</v>
      </c>
      <c r="F10" s="115">
        <f t="shared" si="1"/>
        <v>135795</v>
      </c>
      <c r="G10" s="115">
        <f t="shared" si="1"/>
        <v>140211</v>
      </c>
      <c r="J10" s="109"/>
      <c r="K10" s="109"/>
      <c r="L10" s="109"/>
    </row>
    <row r="11" spans="2:12" ht="16.5" hidden="1" thickBot="1" x14ac:dyDescent="0.3">
      <c r="B11" s="98"/>
      <c r="C11" s="90" t="s">
        <v>88</v>
      </c>
      <c r="D11" s="116">
        <v>97500</v>
      </c>
      <c r="E11" s="116">
        <v>77500</v>
      </c>
      <c r="F11" s="116">
        <v>96375</v>
      </c>
      <c r="G11" s="116">
        <v>98703</v>
      </c>
      <c r="J11" s="110"/>
      <c r="K11" s="110"/>
      <c r="L11" s="110"/>
    </row>
    <row r="12" spans="2:12" ht="16.5" hidden="1" thickBot="1" x14ac:dyDescent="0.3">
      <c r="B12" s="98"/>
      <c r="C12" s="90" t="s">
        <v>89</v>
      </c>
      <c r="D12" s="116">
        <v>7050</v>
      </c>
      <c r="E12" s="116">
        <v>6512</v>
      </c>
      <c r="F12" s="116">
        <v>7220</v>
      </c>
      <c r="G12" s="116">
        <v>7258</v>
      </c>
    </row>
    <row r="13" spans="2:12" ht="16.5" hidden="1" thickBot="1" x14ac:dyDescent="0.3">
      <c r="B13" s="98"/>
      <c r="C13" s="90" t="s">
        <v>90</v>
      </c>
      <c r="D13" s="116">
        <v>16200</v>
      </c>
      <c r="E13" s="116">
        <v>15200</v>
      </c>
      <c r="F13" s="116">
        <v>16300</v>
      </c>
      <c r="G13" s="116">
        <v>16600</v>
      </c>
      <c r="J13" s="20"/>
      <c r="K13" s="20"/>
      <c r="L13" s="20"/>
    </row>
    <row r="14" spans="2:12" ht="16.5" hidden="1" thickBot="1" x14ac:dyDescent="0.3">
      <c r="B14" s="98"/>
      <c r="C14" s="90" t="s">
        <v>91</v>
      </c>
      <c r="D14" s="116">
        <v>5000</v>
      </c>
      <c r="E14" s="116">
        <v>5000</v>
      </c>
      <c r="F14" s="116">
        <v>6000</v>
      </c>
      <c r="G14" s="116">
        <v>7650</v>
      </c>
    </row>
    <row r="15" spans="2:12" ht="16.5" hidden="1" thickBot="1" x14ac:dyDescent="0.3">
      <c r="B15" s="98"/>
      <c r="C15" s="90" t="s">
        <v>92</v>
      </c>
      <c r="D15" s="116">
        <v>9875</v>
      </c>
      <c r="E15" s="116">
        <v>5875</v>
      </c>
      <c r="F15" s="116">
        <v>9900</v>
      </c>
      <c r="G15" s="116">
        <v>10000</v>
      </c>
      <c r="J15" s="108"/>
      <c r="K15" s="108"/>
      <c r="L15" s="108"/>
    </row>
    <row r="16" spans="2:12" ht="16.5" hidden="1" thickBot="1" x14ac:dyDescent="0.3">
      <c r="B16" s="97" t="s">
        <v>93</v>
      </c>
      <c r="C16" s="89" t="s">
        <v>94</v>
      </c>
      <c r="D16" s="115">
        <f>D17+D18+D19+D20+D21</f>
        <v>33450</v>
      </c>
      <c r="E16" s="115">
        <f t="shared" ref="E16:G16" si="2">E17+E18+E19+E20+E21</f>
        <v>31334</v>
      </c>
      <c r="F16" s="115">
        <f t="shared" si="2"/>
        <v>37125</v>
      </c>
      <c r="G16" s="115">
        <f t="shared" si="2"/>
        <v>43324</v>
      </c>
    </row>
    <row r="17" spans="2:12" ht="16.5" hidden="1" thickBot="1" x14ac:dyDescent="0.3">
      <c r="B17" s="98"/>
      <c r="C17" s="90" t="s">
        <v>95</v>
      </c>
      <c r="D17" s="116">
        <v>6250</v>
      </c>
      <c r="E17" s="116">
        <v>5720</v>
      </c>
      <c r="F17" s="116">
        <v>5700</v>
      </c>
      <c r="G17" s="116">
        <v>6650</v>
      </c>
      <c r="J17" s="20"/>
      <c r="K17" s="20"/>
      <c r="L17" s="20"/>
    </row>
    <row r="18" spans="2:12" ht="16.5" hidden="1" thickBot="1" x14ac:dyDescent="0.3">
      <c r="B18" s="98"/>
      <c r="C18" s="90" t="s">
        <v>96</v>
      </c>
      <c r="D18" s="116">
        <v>250</v>
      </c>
      <c r="E18" s="116">
        <v>8250</v>
      </c>
      <c r="F18" s="116">
        <v>8250</v>
      </c>
      <c r="G18" s="116">
        <v>8350</v>
      </c>
    </row>
    <row r="19" spans="2:12" ht="16.5" hidden="1" thickBot="1" x14ac:dyDescent="0.3">
      <c r="B19" s="98"/>
      <c r="C19" s="90" t="s">
        <v>97</v>
      </c>
      <c r="D19" s="116">
        <v>6500</v>
      </c>
      <c r="E19" s="116">
        <v>5027</v>
      </c>
      <c r="F19" s="116">
        <v>5175</v>
      </c>
      <c r="G19" s="116">
        <v>5324</v>
      </c>
      <c r="J19" s="20"/>
      <c r="K19" s="20"/>
      <c r="L19" s="20"/>
    </row>
    <row r="20" spans="2:12" ht="16.5" hidden="1" thickBot="1" x14ac:dyDescent="0.3">
      <c r="B20" s="98"/>
      <c r="C20" s="90" t="s">
        <v>98</v>
      </c>
      <c r="D20" s="116">
        <v>10000</v>
      </c>
      <c r="E20" s="116">
        <v>6000</v>
      </c>
      <c r="F20" s="116">
        <v>8000</v>
      </c>
      <c r="G20" s="116">
        <v>12000</v>
      </c>
    </row>
    <row r="21" spans="2:12" ht="16.5" hidden="1" thickBot="1" x14ac:dyDescent="0.3">
      <c r="B21" s="98"/>
      <c r="C21" s="90" t="s">
        <v>99</v>
      </c>
      <c r="D21" s="116">
        <v>10450</v>
      </c>
      <c r="E21" s="116">
        <v>6337</v>
      </c>
      <c r="F21" s="116">
        <v>10000</v>
      </c>
      <c r="G21" s="116">
        <v>11000</v>
      </c>
    </row>
    <row r="22" spans="2:12" ht="16.5" hidden="1" thickBot="1" x14ac:dyDescent="0.3">
      <c r="B22" s="99" t="s">
        <v>100</v>
      </c>
      <c r="C22" s="91" t="s">
        <v>101</v>
      </c>
      <c r="D22" s="117">
        <v>0</v>
      </c>
      <c r="E22" s="117">
        <v>0</v>
      </c>
      <c r="F22" s="117">
        <v>0</v>
      </c>
      <c r="G22" s="117">
        <v>0</v>
      </c>
    </row>
    <row r="23" spans="2:12" ht="16.5" hidden="1" thickBot="1" x14ac:dyDescent="0.3">
      <c r="B23" s="106">
        <v>1.2</v>
      </c>
      <c r="C23" s="107" t="s">
        <v>102</v>
      </c>
      <c r="D23" s="118">
        <f>D24+D25+D26</f>
        <v>2789593</v>
      </c>
      <c r="E23" s="118">
        <f>E24+E25+E26</f>
        <v>3074902</v>
      </c>
      <c r="F23" s="118">
        <f>F24+F25+F26</f>
        <v>3237769</v>
      </c>
      <c r="G23" s="118">
        <f>G24+G25+G26</f>
        <v>3395970</v>
      </c>
    </row>
    <row r="24" spans="2:12" ht="16.5" thickBot="1" x14ac:dyDescent="0.3">
      <c r="B24" s="100" t="s">
        <v>103</v>
      </c>
      <c r="C24" s="92" t="s">
        <v>104</v>
      </c>
      <c r="D24" s="119">
        <v>1431545</v>
      </c>
      <c r="E24" s="119">
        <v>1583941</v>
      </c>
      <c r="F24" s="119">
        <v>1694053</v>
      </c>
      <c r="G24" s="119">
        <v>1797514</v>
      </c>
    </row>
    <row r="25" spans="2:12" ht="16.5" thickBot="1" x14ac:dyDescent="0.3">
      <c r="B25" s="94" t="s">
        <v>105</v>
      </c>
      <c r="C25" s="86" t="s">
        <v>106</v>
      </c>
      <c r="D25" s="120">
        <v>993487</v>
      </c>
      <c r="E25" s="120">
        <v>1089623</v>
      </c>
      <c r="F25" s="120">
        <v>1122311</v>
      </c>
      <c r="G25" s="120">
        <v>1155981</v>
      </c>
    </row>
    <row r="26" spans="2:12" ht="16.5" thickBot="1" x14ac:dyDescent="0.3">
      <c r="B26" s="101" t="s">
        <v>107</v>
      </c>
      <c r="C26" s="93" t="s">
        <v>108</v>
      </c>
      <c r="D26" s="121">
        <v>364561</v>
      </c>
      <c r="E26" s="121">
        <v>401338</v>
      </c>
      <c r="F26" s="121">
        <v>421405</v>
      </c>
      <c r="G26" s="121">
        <v>442475</v>
      </c>
    </row>
    <row r="28" spans="2:12" x14ac:dyDescent="0.25">
      <c r="I28" t="s">
        <v>192</v>
      </c>
    </row>
  </sheetData>
  <autoFilter ref="B4:G26" xr:uid="{00000000-0009-0000-0000-000005000000}">
    <filterColumn colId="1">
      <filters>
        <filter val="Granti i përgjithshëm"/>
        <filter val="Granti për arsim"/>
        <filter val="Granti për shëndetësi"/>
        <filter val="TË HYRAT KOMUNALE TOTALE"/>
        <filter val="TË HYRAT VETANAKE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00B050"/>
  </sheetPr>
  <dimension ref="B2:K25"/>
  <sheetViews>
    <sheetView workbookViewId="0">
      <selection activeCell="I14" sqref="I14"/>
    </sheetView>
  </sheetViews>
  <sheetFormatPr defaultRowHeight="15" x14ac:dyDescent="0.25"/>
  <cols>
    <col min="1" max="1" width="3.85546875" customWidth="1"/>
    <col min="2" max="2" width="5.5703125" bestFit="1" customWidth="1"/>
    <col min="3" max="3" width="37.140625" customWidth="1"/>
    <col min="4" max="4" width="11.42578125" customWidth="1"/>
    <col min="5" max="6" width="11.5703125" bestFit="1" customWidth="1"/>
    <col min="9" max="11" width="11.5703125" bestFit="1" customWidth="1"/>
  </cols>
  <sheetData>
    <row r="2" spans="2:11" ht="15.75" x14ac:dyDescent="0.25">
      <c r="B2" s="258" t="s">
        <v>190</v>
      </c>
      <c r="C2" s="258"/>
      <c r="D2" s="258"/>
      <c r="E2" s="258"/>
      <c r="F2" s="258"/>
      <c r="G2" s="258"/>
    </row>
    <row r="3" spans="2:11" ht="15.75" thickBot="1" x14ac:dyDescent="0.3"/>
    <row r="4" spans="2:11" ht="32.25" thickBot="1" x14ac:dyDescent="0.3">
      <c r="B4" s="81" t="s">
        <v>0</v>
      </c>
      <c r="C4" s="82" t="s">
        <v>7</v>
      </c>
      <c r="D4" s="83" t="s">
        <v>191</v>
      </c>
      <c r="E4" s="83" t="s">
        <v>124</v>
      </c>
      <c r="F4" s="83" t="s">
        <v>183</v>
      </c>
    </row>
    <row r="5" spans="2:11" ht="16.5" hidden="1" thickBot="1" x14ac:dyDescent="0.3">
      <c r="B5" s="102">
        <v>1</v>
      </c>
      <c r="C5" s="103" t="s">
        <v>80</v>
      </c>
      <c r="D5" s="111">
        <f t="shared" ref="D5:F5" si="0">D6+D22</f>
        <v>2505918</v>
      </c>
      <c r="E5" s="111">
        <f t="shared" si="0"/>
        <v>3003674.25</v>
      </c>
      <c r="F5" s="111">
        <f t="shared" si="0"/>
        <v>3071360</v>
      </c>
    </row>
    <row r="6" spans="2:11" ht="16.5" hidden="1" thickBot="1" x14ac:dyDescent="0.3">
      <c r="B6" s="104">
        <v>1.1000000000000001</v>
      </c>
      <c r="C6" s="105" t="s">
        <v>81</v>
      </c>
      <c r="D6" s="112">
        <f t="shared" ref="D6:F6" si="1">D7+D8+D9+D15+D21</f>
        <v>274376</v>
      </c>
      <c r="E6" s="112">
        <f t="shared" si="1"/>
        <v>283612</v>
      </c>
      <c r="F6" s="112">
        <f t="shared" si="1"/>
        <v>297450</v>
      </c>
      <c r="H6" s="20"/>
    </row>
    <row r="7" spans="2:11" ht="16.5" thickBot="1" x14ac:dyDescent="0.3">
      <c r="B7" s="95" t="s">
        <v>82</v>
      </c>
      <c r="C7" s="87" t="s">
        <v>83</v>
      </c>
      <c r="D7" s="113">
        <v>151848</v>
      </c>
      <c r="E7" s="113">
        <v>155853</v>
      </c>
      <c r="F7" s="113">
        <v>163579</v>
      </c>
      <c r="I7" s="110"/>
      <c r="J7" s="51"/>
      <c r="K7" s="51"/>
    </row>
    <row r="8" spans="2:11" ht="16.5" thickBot="1" x14ac:dyDescent="0.3">
      <c r="B8" s="96" t="s">
        <v>84</v>
      </c>
      <c r="C8" s="88" t="s">
        <v>85</v>
      </c>
      <c r="D8" s="114">
        <v>32065</v>
      </c>
      <c r="E8" s="114">
        <v>32772</v>
      </c>
      <c r="F8" s="114">
        <v>34135</v>
      </c>
      <c r="I8" s="109"/>
      <c r="J8" s="51"/>
      <c r="K8" s="51"/>
    </row>
    <row r="9" spans="2:11" ht="16.5" hidden="1" thickBot="1" x14ac:dyDescent="0.3">
      <c r="B9" s="97" t="s">
        <v>86</v>
      </c>
      <c r="C9" s="89" t="s">
        <v>87</v>
      </c>
      <c r="D9" s="115">
        <f t="shared" ref="D9:F9" si="2">D10+D11+D12+D13+D14</f>
        <v>75000</v>
      </c>
      <c r="E9" s="115">
        <f t="shared" si="2"/>
        <v>78774</v>
      </c>
      <c r="F9" s="115">
        <f t="shared" si="2"/>
        <v>81700</v>
      </c>
      <c r="I9" s="109"/>
      <c r="J9" s="109"/>
      <c r="K9" s="109"/>
    </row>
    <row r="10" spans="2:11" ht="16.5" thickBot="1" x14ac:dyDescent="0.3">
      <c r="B10" s="98"/>
      <c r="C10" s="90" t="s">
        <v>88</v>
      </c>
      <c r="D10" s="116">
        <v>5000</v>
      </c>
      <c r="E10" s="116">
        <v>5600</v>
      </c>
      <c r="F10" s="116">
        <v>5700</v>
      </c>
      <c r="I10" s="110"/>
      <c r="J10" s="110"/>
      <c r="K10" s="110"/>
    </row>
    <row r="11" spans="2:11" ht="16.5" thickBot="1" x14ac:dyDescent="0.3">
      <c r="B11" s="98"/>
      <c r="C11" s="90" t="s">
        <v>89</v>
      </c>
      <c r="D11" s="116">
        <v>8000</v>
      </c>
      <c r="E11" s="116">
        <v>8500</v>
      </c>
      <c r="F11" s="116">
        <v>8600</v>
      </c>
    </row>
    <row r="12" spans="2:11" ht="16.5" thickBot="1" x14ac:dyDescent="0.3">
      <c r="B12" s="98"/>
      <c r="C12" s="90" t="s">
        <v>90</v>
      </c>
      <c r="D12" s="116">
        <v>9000</v>
      </c>
      <c r="E12" s="116">
        <v>9200</v>
      </c>
      <c r="F12" s="116">
        <v>9300</v>
      </c>
      <c r="I12" s="20"/>
      <c r="J12" s="20"/>
      <c r="K12" s="20"/>
    </row>
    <row r="13" spans="2:11" ht="16.5" thickBot="1" x14ac:dyDescent="0.3">
      <c r="B13" s="98"/>
      <c r="C13" s="90" t="s">
        <v>91</v>
      </c>
      <c r="D13" s="116">
        <v>2000</v>
      </c>
      <c r="E13" s="116">
        <v>3000</v>
      </c>
      <c r="F13" s="116">
        <v>3100</v>
      </c>
    </row>
    <row r="14" spans="2:11" ht="16.5" thickBot="1" x14ac:dyDescent="0.3">
      <c r="B14" s="98"/>
      <c r="C14" s="90" t="s">
        <v>92</v>
      </c>
      <c r="D14" s="116">
        <v>51000</v>
      </c>
      <c r="E14" s="116">
        <v>52474</v>
      </c>
      <c r="F14" s="116">
        <v>55000</v>
      </c>
      <c r="I14" s="108"/>
      <c r="J14" s="108"/>
      <c r="K14" s="108"/>
    </row>
    <row r="15" spans="2:11" ht="16.5" hidden="1" thickBot="1" x14ac:dyDescent="0.3">
      <c r="B15" s="97" t="s">
        <v>93</v>
      </c>
      <c r="C15" s="89" t="s">
        <v>94</v>
      </c>
      <c r="D15" s="115">
        <f t="shared" ref="D15:F15" si="3">D16+D17+D18+D19+D20</f>
        <v>15463</v>
      </c>
      <c r="E15" s="115">
        <f t="shared" si="3"/>
        <v>16213</v>
      </c>
      <c r="F15" s="115">
        <f t="shared" si="3"/>
        <v>18036</v>
      </c>
    </row>
    <row r="16" spans="2:11" ht="16.5" thickBot="1" x14ac:dyDescent="0.3">
      <c r="B16" s="98"/>
      <c r="C16" s="90" t="s">
        <v>95</v>
      </c>
      <c r="D16" s="116">
        <v>663</v>
      </c>
      <c r="E16" s="116">
        <v>713</v>
      </c>
      <c r="F16" s="116">
        <v>1000</v>
      </c>
      <c r="I16" s="20"/>
      <c r="J16" s="20"/>
      <c r="K16" s="20"/>
    </row>
    <row r="17" spans="2:11" ht="16.5" thickBot="1" x14ac:dyDescent="0.3">
      <c r="B17" s="98"/>
      <c r="C17" s="90" t="s">
        <v>96</v>
      </c>
      <c r="D17" s="116">
        <v>9000</v>
      </c>
      <c r="E17" s="116">
        <v>9500</v>
      </c>
      <c r="F17" s="116">
        <v>10000</v>
      </c>
    </row>
    <row r="18" spans="2:11" ht="16.5" thickBot="1" x14ac:dyDescent="0.3">
      <c r="B18" s="98"/>
      <c r="C18" s="90" t="s">
        <v>97</v>
      </c>
      <c r="D18" s="116">
        <v>5800</v>
      </c>
      <c r="E18" s="116">
        <v>6000</v>
      </c>
      <c r="F18" s="116">
        <v>7036</v>
      </c>
      <c r="I18" s="20"/>
      <c r="J18" s="20"/>
      <c r="K18" s="20"/>
    </row>
    <row r="19" spans="2:11" ht="16.5" thickBot="1" x14ac:dyDescent="0.3">
      <c r="B19" s="98"/>
      <c r="C19" s="90" t="s">
        <v>98</v>
      </c>
      <c r="D19" s="116">
        <v>0</v>
      </c>
      <c r="E19" s="116">
        <v>0</v>
      </c>
      <c r="F19" s="116">
        <v>0</v>
      </c>
    </row>
    <row r="20" spans="2:11" ht="16.5" thickBot="1" x14ac:dyDescent="0.3">
      <c r="B20" s="98"/>
      <c r="C20" s="90" t="s">
        <v>99</v>
      </c>
      <c r="D20" s="116">
        <v>0</v>
      </c>
      <c r="E20" s="116">
        <v>0</v>
      </c>
      <c r="F20" s="116">
        <v>0</v>
      </c>
    </row>
    <row r="21" spans="2:11" ht="16.5" hidden="1" thickBot="1" x14ac:dyDescent="0.3">
      <c r="B21" s="99" t="s">
        <v>100</v>
      </c>
      <c r="C21" s="91" t="s">
        <v>101</v>
      </c>
      <c r="D21" s="117">
        <v>0</v>
      </c>
      <c r="E21" s="117">
        <v>0</v>
      </c>
      <c r="F21" s="117">
        <v>0</v>
      </c>
    </row>
    <row r="22" spans="2:11" ht="16.5" hidden="1" thickBot="1" x14ac:dyDescent="0.3">
      <c r="B22" s="106">
        <v>1.2</v>
      </c>
      <c r="C22" s="107" t="s">
        <v>102</v>
      </c>
      <c r="D22" s="118">
        <f t="shared" ref="D22:F22" si="4">D23+D24+D25</f>
        <v>2231542</v>
      </c>
      <c r="E22" s="118">
        <f t="shared" si="4"/>
        <v>2720062.25</v>
      </c>
      <c r="F22" s="118">
        <f t="shared" si="4"/>
        <v>2773910</v>
      </c>
    </row>
    <row r="23" spans="2:11" ht="16.5" hidden="1" thickBot="1" x14ac:dyDescent="0.3">
      <c r="B23" s="100" t="s">
        <v>103</v>
      </c>
      <c r="C23" s="92" t="s">
        <v>104</v>
      </c>
      <c r="D23" s="119">
        <v>1055957</v>
      </c>
      <c r="E23" s="119">
        <v>1103222.3700000001</v>
      </c>
      <c r="F23" s="119">
        <v>1149557</v>
      </c>
    </row>
    <row r="24" spans="2:11" ht="16.5" hidden="1" thickBot="1" x14ac:dyDescent="0.3">
      <c r="B24" s="94" t="s">
        <v>105</v>
      </c>
      <c r="C24" s="86" t="s">
        <v>106</v>
      </c>
      <c r="D24" s="120">
        <v>849714</v>
      </c>
      <c r="E24" s="120">
        <v>983028.45</v>
      </c>
      <c r="F24" s="120">
        <v>987373</v>
      </c>
    </row>
    <row r="25" spans="2:11" ht="16.5" hidden="1" thickBot="1" x14ac:dyDescent="0.3">
      <c r="B25" s="101" t="s">
        <v>107</v>
      </c>
      <c r="C25" s="93" t="s">
        <v>108</v>
      </c>
      <c r="D25" s="121">
        <v>325871</v>
      </c>
      <c r="E25" s="121">
        <v>633811.43000000005</v>
      </c>
      <c r="F25" s="121">
        <v>636980</v>
      </c>
    </row>
  </sheetData>
  <autoFilter ref="B4:F25" xr:uid="{00000000-0009-0000-0000-000006000000}">
    <filterColumn colId="1">
      <filters>
        <filter val="Bashkë-pagesat për arsim"/>
        <filter val="Bashkë-pagesat për shëndetësi"/>
        <filter val="Certifikatat dhe dokumentet zyrtare"/>
        <filter val="Lejet për ndërtesa"/>
        <filter val="Licencat dhe lejet"/>
        <filter val="Ngarkesat rregullatore"/>
        <filter val="Ngarkesat tjera komunale"/>
        <filter val="Taksat e pajisjeve motorike"/>
        <filter val="Taksat tjera komunale"/>
        <filter val="Tatimi në pronë"/>
        <filter val="Tatimi në tokë"/>
        <filter val="Të hyrat nga qiraja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 4.1. Buxheti 2024</vt:lpstr>
      <vt:lpstr>Tab 4.2. Kapitalet 2024-2026</vt:lpstr>
      <vt:lpstr>Tab 4.3 Plani afatmesem 2024-26</vt:lpstr>
      <vt:lpstr>Aneks 1</vt:lpstr>
      <vt:lpstr>Aneks 2</vt:lpstr>
      <vt:lpstr>Aneks 3</vt:lpstr>
      <vt:lpstr>Aneks 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2021-11-02T10:36:14Z</cp:lastPrinted>
  <dcterms:created xsi:type="dcterms:W3CDTF">2020-06-04T21:08:44Z</dcterms:created>
  <dcterms:modified xsi:type="dcterms:W3CDTF">2023-11-17T09:16:10Z</dcterms:modified>
</cp:coreProperties>
</file>