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 activeTab="1"/>
  </bookViews>
  <sheets>
    <sheet name="Pranimet Janar-Korrik 2023" sheetId="3" r:id="rId1"/>
    <sheet name="Pagesat Janar-Korrik 2023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5" i="1" l="1"/>
  <c r="Q63" i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E60" i="1" l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K71" i="1"/>
  <c r="E71" i="1"/>
  <c r="Q70" i="1"/>
  <c r="K70" i="1"/>
  <c r="E70" i="1"/>
  <c r="Q69" i="1"/>
  <c r="K69" i="1"/>
  <c r="E69" i="1"/>
  <c r="Q68" i="1"/>
  <c r="K68" i="1"/>
  <c r="E68" i="1"/>
  <c r="Q67" i="1"/>
  <c r="K67" i="1"/>
  <c r="E67" i="1"/>
  <c r="Q66" i="1"/>
  <c r="K66" i="1"/>
  <c r="E66" i="1"/>
  <c r="K65" i="1"/>
  <c r="E65" i="1"/>
  <c r="Q64" i="1"/>
  <c r="K64" i="1"/>
  <c r="E64" i="1"/>
  <c r="K63" i="1"/>
  <c r="E63" i="1"/>
  <c r="D63" i="1" s="1"/>
  <c r="C63" i="1" s="1"/>
  <c r="Q62" i="1"/>
  <c r="K62" i="1"/>
  <c r="E62" i="1"/>
  <c r="Q61" i="1"/>
  <c r="K61" i="1"/>
  <c r="E61" i="1"/>
  <c r="Q60" i="1"/>
  <c r="D67" i="1" l="1"/>
  <c r="D71" i="1"/>
  <c r="D70" i="1"/>
  <c r="C65" i="1"/>
  <c r="D61" i="1"/>
  <c r="D60" i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<sst xmlns="http://schemas.openxmlformats.org/spreadsheetml/2006/main" count="173" uniqueCount="95">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</sst>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52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Border="1" applyAlignment="1" applyProtection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8" fillId="0" borderId="19" xfId="1" applyFont="1" applyBorder="1" applyProtection="1">
      <protection hidden="1"/>
    </xf>
    <xf numFmtId="164" fontId="34" fillId="0" borderId="17" xfId="1" applyFont="1" applyBorder="1" applyProtection="1">
      <protection hidden="1"/>
    </xf>
    <xf numFmtId="164" fontId="34" fillId="0" borderId="19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 applyProtection="1">
      <alignment horizontal="center" vertical="center" wrapText="1"/>
    </xf>
    <xf numFmtId="4" fontId="39" fillId="52" borderId="69" xfId="0" applyNumberFormat="1" applyFont="1" applyFill="1" applyBorder="1" applyAlignment="1" applyProtection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 applyProtection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 applyProtection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 applyProtection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 applyProtection="1">
      <alignment horizontal="center" vertical="center"/>
    </xf>
    <xf numFmtId="164" fontId="38" fillId="0" borderId="0" xfId="1" applyFont="1" applyFill="1" applyBorder="1" applyAlignment="1">
      <alignment vertical="center"/>
    </xf>
    <xf numFmtId="0" fontId="39" fillId="52" borderId="63" xfId="0" applyNumberFormat="1" applyFont="1" applyFill="1" applyBorder="1" applyAlignment="1" applyProtection="1">
      <alignment vertical="center"/>
    </xf>
    <xf numFmtId="4" fontId="39" fillId="52" borderId="69" xfId="0" applyNumberFormat="1" applyFont="1" applyFill="1" applyBorder="1" applyAlignment="1" applyProtection="1">
      <alignment horizontal="center" vertical="center"/>
    </xf>
    <xf numFmtId="4" fontId="41" fillId="52" borderId="69" xfId="0" applyNumberFormat="1" applyFont="1" applyFill="1" applyBorder="1" applyAlignment="1" applyProtection="1">
      <alignment horizontal="center" vertical="center"/>
    </xf>
    <xf numFmtId="164" fontId="38" fillId="0" borderId="63" xfId="1" applyFont="1" applyBorder="1" applyAlignment="1">
      <alignment horizontal="left" vertical="center" indent="1"/>
    </xf>
    <xf numFmtId="164" fontId="38" fillId="0" borderId="63" xfId="1" applyFont="1" applyBorder="1" applyAlignment="1">
      <alignment horizontal="left" vertical="center" indent="3"/>
    </xf>
    <xf numFmtId="4" fontId="39" fillId="52" borderId="63" xfId="0" applyNumberFormat="1" applyFont="1" applyFill="1" applyBorder="1" applyAlignment="1" applyProtection="1">
      <alignment horizontal="left" vertical="center" indent="5"/>
    </xf>
    <xf numFmtId="4" fontId="39" fillId="52" borderId="69" xfId="0" applyNumberFormat="1" applyFont="1" applyFill="1" applyBorder="1" applyAlignment="1" applyProtection="1">
      <alignment horizontal="left" vertical="center" indent="6"/>
    </xf>
    <xf numFmtId="164" fontId="34" fillId="0" borderId="74" xfId="119" applyFont="1" applyBorder="1"/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pane ySplit="5" topLeftCell="A44" activePane="bottomLeft" state="frozen"/>
      <selection pane="bottomLeft" activeCell="O68" sqref="O68"/>
    </sheetView>
  </sheetViews>
  <sheetFormatPr defaultRowHeight="15" x14ac:dyDescent="0.25"/>
  <cols>
    <col min="2" max="2" width="12.42578125" customWidth="1"/>
    <col min="3" max="3" width="13" customWidth="1"/>
    <col min="4" max="4" width="13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223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224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224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224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224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224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224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224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224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224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224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224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225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223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224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224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224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224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224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224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224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224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224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224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224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225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226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227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227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227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227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227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227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227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227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227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227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227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228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226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227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227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227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ht="12" customHeight="1" x14ac:dyDescent="0.25">
      <c r="A49" s="227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227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0"/>
      <c r="P50" s="160"/>
    </row>
    <row r="51" spans="1:16" x14ac:dyDescent="0.25">
      <c r="A51" s="227"/>
      <c r="B51" s="128" t="s">
        <v>74</v>
      </c>
      <c r="C51" s="147">
        <f t="shared" si="6"/>
        <v>126083.82</v>
      </c>
      <c r="D51" s="148">
        <v>11260.64</v>
      </c>
      <c r="E51" s="149">
        <v>42643.8</v>
      </c>
      <c r="F51" s="150">
        <v>1680.4</v>
      </c>
      <c r="G51" s="148">
        <v>0</v>
      </c>
      <c r="H51" s="151">
        <v>566</v>
      </c>
      <c r="I51" s="148">
        <f>1905+18.76</f>
        <v>1923.76</v>
      </c>
      <c r="J51" s="149">
        <v>1660</v>
      </c>
      <c r="K51" s="142">
        <v>633.9</v>
      </c>
      <c r="L51" s="141">
        <v>290</v>
      </c>
      <c r="M51" s="146">
        <v>65425.32</v>
      </c>
      <c r="O51" s="160"/>
      <c r="P51" s="160"/>
    </row>
    <row r="52" spans="1:16" x14ac:dyDescent="0.25">
      <c r="A52" s="227"/>
      <c r="B52" s="128" t="s">
        <v>75</v>
      </c>
      <c r="C52" s="129">
        <f t="shared" si="6"/>
        <v>30522.209999999995</v>
      </c>
      <c r="D52" s="152">
        <v>15726.38</v>
      </c>
      <c r="E52" s="152">
        <v>3987.2</v>
      </c>
      <c r="F52" s="152">
        <v>90</v>
      </c>
      <c r="G52" s="152">
        <v>64.8</v>
      </c>
      <c r="H52" s="153">
        <v>1685</v>
      </c>
      <c r="I52" s="130">
        <f>1735+83.92</f>
        <v>1818.92</v>
      </c>
      <c r="J52" s="152">
        <v>2640</v>
      </c>
      <c r="K52" s="130">
        <v>0</v>
      </c>
      <c r="L52" s="130">
        <v>0</v>
      </c>
      <c r="M52" s="159">
        <v>4509.91</v>
      </c>
      <c r="O52" s="160"/>
      <c r="P52" s="160"/>
    </row>
    <row r="53" spans="1:16" x14ac:dyDescent="0.25">
      <c r="A53" s="227"/>
      <c r="B53" s="128" t="s">
        <v>76</v>
      </c>
      <c r="C53" s="129">
        <f t="shared" si="6"/>
        <v>20459.41</v>
      </c>
      <c r="D53" s="152">
        <v>8571.81</v>
      </c>
      <c r="E53" s="152">
        <v>3570.6</v>
      </c>
      <c r="F53" s="152">
        <v>5</v>
      </c>
      <c r="G53" s="152">
        <v>48.42</v>
      </c>
      <c r="H53" s="152">
        <v>60</v>
      </c>
      <c r="I53" s="130">
        <f>2385+47.58</f>
        <v>2432.58</v>
      </c>
      <c r="J53" s="152">
        <v>1680</v>
      </c>
      <c r="K53" s="130">
        <v>0</v>
      </c>
      <c r="L53" s="130">
        <v>0</v>
      </c>
      <c r="M53" s="131">
        <v>4091</v>
      </c>
      <c r="O53" s="160"/>
      <c r="P53" s="160"/>
    </row>
    <row r="54" spans="1:16" x14ac:dyDescent="0.25">
      <c r="A54" s="227"/>
      <c r="B54" s="128" t="s">
        <v>77</v>
      </c>
      <c r="C54" s="129">
        <f>D54+E54+F54+G54+H54+I54+J54+K54+L54+M54</f>
        <v>21740.02</v>
      </c>
      <c r="D54" s="154">
        <v>4446.83</v>
      </c>
      <c r="E54" s="155">
        <v>990.5</v>
      </c>
      <c r="F54" s="155">
        <v>30</v>
      </c>
      <c r="G54" s="155">
        <v>738.59</v>
      </c>
      <c r="H54" s="155">
        <v>3404</v>
      </c>
      <c r="I54" s="155">
        <v>2125</v>
      </c>
      <c r="J54" s="154">
        <v>1910</v>
      </c>
      <c r="K54" s="130">
        <v>0</v>
      </c>
      <c r="L54" s="130">
        <v>2155.1</v>
      </c>
      <c r="M54" s="131">
        <v>5940</v>
      </c>
      <c r="O54" s="160"/>
      <c r="P54" s="160"/>
    </row>
    <row r="55" spans="1:16" ht="15.75" thickBot="1" x14ac:dyDescent="0.3">
      <c r="A55" s="227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8"/>
    </row>
    <row r="56" spans="1:16" x14ac:dyDescent="0.25">
      <c r="A56" s="227"/>
      <c r="B56" s="128" t="s">
        <v>79</v>
      </c>
      <c r="C56" s="129">
        <f t="shared" si="6"/>
        <v>38046.120000000003</v>
      </c>
      <c r="D56" s="161">
        <v>16928.11</v>
      </c>
      <c r="E56" s="162">
        <v>4220</v>
      </c>
      <c r="F56" s="130">
        <v>10</v>
      </c>
      <c r="G56" s="163">
        <f>2474.01+615</f>
        <v>3089.01</v>
      </c>
      <c r="H56" s="130">
        <v>1233</v>
      </c>
      <c r="I56" s="130">
        <f>3610+6</f>
        <v>3616</v>
      </c>
      <c r="J56" s="163">
        <v>1720</v>
      </c>
      <c r="K56" s="162">
        <v>1586</v>
      </c>
      <c r="L56" s="164">
        <v>1070</v>
      </c>
      <c r="M56" s="131">
        <f>4436+138</f>
        <v>4574</v>
      </c>
      <c r="O56" s="138"/>
    </row>
    <row r="57" spans="1:16" ht="15.75" thickBot="1" x14ac:dyDescent="0.3">
      <c r="A57" s="228"/>
      <c r="B57" s="132" t="s">
        <v>80</v>
      </c>
      <c r="C57" s="209">
        <f>C45+C46+C47+C48+C49+C50+C51+C52+C53+C54+C55+C56</f>
        <v>423021.33</v>
      </c>
      <c r="D57" s="209">
        <f t="shared" ref="D57:M57" si="7">D45+D46+D47+D48+D49+D50+D51+D52+D53+D54+D55+D56</f>
        <v>163354.45000000001</v>
      </c>
      <c r="E57" s="209">
        <f t="shared" si="7"/>
        <v>71127.28</v>
      </c>
      <c r="F57" s="209">
        <f t="shared" si="7"/>
        <v>2717.98</v>
      </c>
      <c r="G57" s="209">
        <f t="shared" si="7"/>
        <v>5558.8200000000006</v>
      </c>
      <c r="H57" s="209">
        <f t="shared" si="7"/>
        <v>10262</v>
      </c>
      <c r="I57" s="209">
        <f t="shared" si="7"/>
        <v>24826.260000000002</v>
      </c>
      <c r="J57" s="209">
        <f t="shared" si="7"/>
        <v>19890</v>
      </c>
      <c r="K57" s="209">
        <f t="shared" si="7"/>
        <v>5044.8</v>
      </c>
      <c r="L57" s="209">
        <f t="shared" si="7"/>
        <v>11640.1</v>
      </c>
      <c r="M57" s="211">
        <f t="shared" si="7"/>
        <v>108599.64</v>
      </c>
    </row>
    <row r="58" spans="1:16" x14ac:dyDescent="0.25">
      <c r="A58" s="226">
        <v>2023</v>
      </c>
      <c r="B58" s="124" t="s">
        <v>82</v>
      </c>
      <c r="C58" s="212">
        <f>SUM(D58:M58)</f>
        <v>10057.16</v>
      </c>
      <c r="D58" s="202">
        <v>6701.66</v>
      </c>
      <c r="E58" s="202">
        <v>235.5</v>
      </c>
      <c r="F58" s="202">
        <v>0</v>
      </c>
      <c r="G58" s="202">
        <v>0</v>
      </c>
      <c r="H58" s="212">
        <v>0</v>
      </c>
      <c r="I58" s="212">
        <v>0</v>
      </c>
      <c r="J58" s="212">
        <v>1150</v>
      </c>
      <c r="K58" s="212">
        <v>0</v>
      </c>
      <c r="L58" s="212">
        <v>1135</v>
      </c>
      <c r="M58" s="212">
        <v>835</v>
      </c>
    </row>
    <row r="59" spans="1:16" x14ac:dyDescent="0.25">
      <c r="A59" s="227"/>
      <c r="B59" s="128" t="s">
        <v>83</v>
      </c>
      <c r="C59" s="212">
        <f t="shared" ref="C59:C69" si="8">SUM(D59:M59)</f>
        <v>16392.760000000002</v>
      </c>
      <c r="D59" s="202">
        <v>6699.64</v>
      </c>
      <c r="E59" s="202">
        <v>484.6</v>
      </c>
      <c r="F59" s="202">
        <v>10</v>
      </c>
      <c r="G59" s="219">
        <v>1604.72</v>
      </c>
      <c r="H59" s="212">
        <v>186</v>
      </c>
      <c r="I59" s="212">
        <v>0</v>
      </c>
      <c r="J59" s="212">
        <v>1920</v>
      </c>
      <c r="K59" s="212">
        <v>1021.8</v>
      </c>
      <c r="L59" s="212">
        <v>1010</v>
      </c>
      <c r="M59" s="212">
        <v>3456</v>
      </c>
    </row>
    <row r="60" spans="1:16" x14ac:dyDescent="0.25">
      <c r="A60" s="227"/>
      <c r="B60" s="128" t="s">
        <v>84</v>
      </c>
      <c r="C60" s="212">
        <f t="shared" si="8"/>
        <v>17299.620000000003</v>
      </c>
      <c r="D60" s="210">
        <v>10135.76</v>
      </c>
      <c r="E60" s="210">
        <v>1038</v>
      </c>
      <c r="F60" s="215" t="s">
        <v>94</v>
      </c>
      <c r="G60" s="220">
        <v>329.76</v>
      </c>
      <c r="H60" s="213">
        <v>24</v>
      </c>
      <c r="I60" s="212">
        <v>0</v>
      </c>
      <c r="J60" s="213">
        <v>1860</v>
      </c>
      <c r="K60" s="212">
        <v>457.1</v>
      </c>
      <c r="L60" s="212">
        <v>1280</v>
      </c>
      <c r="M60" s="212">
        <v>2175</v>
      </c>
    </row>
    <row r="61" spans="1:16" x14ac:dyDescent="0.25">
      <c r="A61" s="227"/>
      <c r="B61" s="128" t="s">
        <v>85</v>
      </c>
      <c r="C61" s="212">
        <f t="shared" si="8"/>
        <v>42906.35</v>
      </c>
      <c r="D61" s="210">
        <v>18566.07</v>
      </c>
      <c r="E61" s="201">
        <v>4700.08</v>
      </c>
      <c r="F61" s="201">
        <v>10</v>
      </c>
      <c r="G61" s="221">
        <v>55</v>
      </c>
      <c r="H61" s="216">
        <v>646.5</v>
      </c>
      <c r="I61" s="216">
        <v>11381</v>
      </c>
      <c r="J61" s="216">
        <v>1230</v>
      </c>
      <c r="K61" s="217" t="s">
        <v>94</v>
      </c>
      <c r="L61" s="216">
        <v>1160</v>
      </c>
      <c r="M61" s="216">
        <v>5157.7</v>
      </c>
      <c r="O61" s="137"/>
    </row>
    <row r="62" spans="1:16" x14ac:dyDescent="0.25">
      <c r="A62" s="227"/>
      <c r="B62" s="128" t="s">
        <v>86</v>
      </c>
      <c r="C62" s="212">
        <f t="shared" si="8"/>
        <v>68994.03</v>
      </c>
      <c r="D62" s="202">
        <v>48941.71</v>
      </c>
      <c r="E62" s="202">
        <v>3598.66</v>
      </c>
      <c r="F62" s="218">
        <v>9068.98</v>
      </c>
      <c r="G62" s="219">
        <v>120.68</v>
      </c>
      <c r="H62" s="212">
        <v>500.5</v>
      </c>
      <c r="I62" s="212">
        <v>0</v>
      </c>
      <c r="J62" s="212">
        <v>1800</v>
      </c>
      <c r="K62" s="212">
        <v>0</v>
      </c>
      <c r="L62" s="212">
        <v>1390</v>
      </c>
      <c r="M62" s="212">
        <v>3573.5</v>
      </c>
    </row>
    <row r="63" spans="1:16" x14ac:dyDescent="0.25">
      <c r="A63" s="227"/>
      <c r="B63" s="128" t="s">
        <v>87</v>
      </c>
      <c r="C63" s="212">
        <f t="shared" si="8"/>
        <v>20763.460000000003</v>
      </c>
      <c r="D63" s="202">
        <v>8364.68</v>
      </c>
      <c r="E63" s="202">
        <v>3547.6</v>
      </c>
      <c r="F63" s="202">
        <v>2656.98</v>
      </c>
      <c r="G63" s="219">
        <v>0</v>
      </c>
      <c r="H63" s="212">
        <v>583</v>
      </c>
      <c r="I63" s="212">
        <v>0</v>
      </c>
      <c r="J63" s="212">
        <v>1891</v>
      </c>
      <c r="K63" s="212">
        <v>537.20000000000005</v>
      </c>
      <c r="L63" s="212">
        <v>1305</v>
      </c>
      <c r="M63" s="212">
        <v>1878</v>
      </c>
      <c r="O63" s="214"/>
    </row>
    <row r="64" spans="1:16" x14ac:dyDescent="0.25">
      <c r="A64" s="227"/>
      <c r="B64" s="128" t="s">
        <v>88</v>
      </c>
      <c r="C64" s="202">
        <f t="shared" si="8"/>
        <v>39858.770000000004</v>
      </c>
      <c r="D64" s="202">
        <v>13218.59</v>
      </c>
      <c r="E64" s="202">
        <v>830</v>
      </c>
      <c r="F64" s="202">
        <v>2962.88</v>
      </c>
      <c r="G64" s="219">
        <v>308</v>
      </c>
      <c r="H64" s="202">
        <v>1192.8</v>
      </c>
      <c r="I64" s="202">
        <v>16105</v>
      </c>
      <c r="J64" s="222">
        <v>2040</v>
      </c>
      <c r="K64" s="202">
        <v>286.5</v>
      </c>
      <c r="L64" s="202">
        <v>225</v>
      </c>
      <c r="M64" s="202">
        <v>2690</v>
      </c>
      <c r="O64" s="138"/>
    </row>
    <row r="65" spans="1:15" x14ac:dyDescent="0.25">
      <c r="A65" s="227"/>
      <c r="B65" s="128" t="s">
        <v>89</v>
      </c>
      <c r="C65" s="202">
        <f t="shared" si="8"/>
        <v>0</v>
      </c>
      <c r="D65" s="202">
        <v>0</v>
      </c>
      <c r="E65" s="202">
        <v>0</v>
      </c>
      <c r="F65" s="202">
        <v>0</v>
      </c>
      <c r="G65" s="202">
        <v>0</v>
      </c>
      <c r="H65" s="202">
        <v>0</v>
      </c>
      <c r="I65" s="202">
        <v>0</v>
      </c>
      <c r="J65" s="202">
        <v>0</v>
      </c>
      <c r="K65" s="202">
        <v>0</v>
      </c>
      <c r="L65" s="202">
        <v>0</v>
      </c>
      <c r="M65" s="202">
        <v>0</v>
      </c>
      <c r="O65" s="138"/>
    </row>
    <row r="66" spans="1:15" x14ac:dyDescent="0.25">
      <c r="A66" s="227"/>
      <c r="B66" s="128" t="s">
        <v>90</v>
      </c>
      <c r="C66" s="202">
        <f t="shared" si="8"/>
        <v>0</v>
      </c>
      <c r="D66" s="202">
        <v>0</v>
      </c>
      <c r="E66" s="202">
        <v>0</v>
      </c>
      <c r="F66" s="202">
        <v>0</v>
      </c>
      <c r="G66" s="202">
        <v>0</v>
      </c>
      <c r="H66" s="202">
        <v>0</v>
      </c>
      <c r="I66" s="202">
        <v>0</v>
      </c>
      <c r="J66" s="202">
        <v>0</v>
      </c>
      <c r="K66" s="202">
        <v>0</v>
      </c>
      <c r="L66" s="202">
        <v>0</v>
      </c>
      <c r="M66" s="202">
        <v>0</v>
      </c>
    </row>
    <row r="67" spans="1:15" x14ac:dyDescent="0.25">
      <c r="A67" s="227"/>
      <c r="B67" s="128" t="s">
        <v>91</v>
      </c>
      <c r="C67" s="202">
        <f t="shared" si="8"/>
        <v>0</v>
      </c>
      <c r="D67" s="202">
        <v>0</v>
      </c>
      <c r="E67" s="202">
        <v>0</v>
      </c>
      <c r="F67" s="202">
        <v>0</v>
      </c>
      <c r="G67" s="202">
        <v>0</v>
      </c>
      <c r="H67" s="202">
        <v>0</v>
      </c>
      <c r="I67" s="202">
        <v>0</v>
      </c>
      <c r="J67" s="202">
        <v>0</v>
      </c>
      <c r="K67" s="202">
        <v>0</v>
      </c>
      <c r="L67" s="202">
        <v>0</v>
      </c>
      <c r="M67" s="202">
        <v>0</v>
      </c>
    </row>
    <row r="68" spans="1:15" x14ac:dyDescent="0.25">
      <c r="A68" s="227"/>
      <c r="B68" s="128" t="s">
        <v>92</v>
      </c>
      <c r="C68" s="202">
        <f t="shared" si="8"/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0</v>
      </c>
    </row>
    <row r="69" spans="1:15" x14ac:dyDescent="0.25">
      <c r="A69" s="227"/>
      <c r="B69" s="128" t="s">
        <v>93</v>
      </c>
      <c r="C69" s="202">
        <f t="shared" si="8"/>
        <v>0</v>
      </c>
      <c r="D69" s="202">
        <v>0</v>
      </c>
      <c r="E69" s="202">
        <v>0</v>
      </c>
      <c r="F69" s="202">
        <v>0</v>
      </c>
      <c r="G69" s="202">
        <v>0</v>
      </c>
      <c r="H69" s="202">
        <v>0</v>
      </c>
      <c r="I69" s="202">
        <v>0</v>
      </c>
      <c r="J69" s="202">
        <v>0</v>
      </c>
      <c r="K69" s="202">
        <v>0</v>
      </c>
      <c r="L69" s="202">
        <v>0</v>
      </c>
      <c r="M69" s="202">
        <v>0</v>
      </c>
    </row>
    <row r="70" spans="1:15" ht="15.75" thickBot="1" x14ac:dyDescent="0.3">
      <c r="A70" s="228"/>
      <c r="B70" s="132" t="s">
        <v>81</v>
      </c>
      <c r="C70" s="203">
        <f>C58+C59+C60+C61+C62+C63+C64+C65+C66+C67+C68+C69</f>
        <v>216272.15000000002</v>
      </c>
      <c r="D70" s="203">
        <f t="shared" ref="D70:M70" si="9">SUM(D58:D69)</f>
        <v>112628.10999999999</v>
      </c>
      <c r="E70" s="203">
        <f t="shared" si="9"/>
        <v>14434.44</v>
      </c>
      <c r="F70" s="203">
        <f t="shared" si="9"/>
        <v>14708.84</v>
      </c>
      <c r="G70" s="203">
        <f t="shared" si="9"/>
        <v>2418.16</v>
      </c>
      <c r="H70" s="203">
        <f t="shared" si="9"/>
        <v>3132.8</v>
      </c>
      <c r="I70" s="203">
        <f t="shared" si="9"/>
        <v>27486</v>
      </c>
      <c r="J70" s="203">
        <f t="shared" si="9"/>
        <v>11891</v>
      </c>
      <c r="K70" s="203">
        <f t="shared" si="9"/>
        <v>2302.6000000000004</v>
      </c>
      <c r="L70" s="203">
        <f t="shared" si="9"/>
        <v>7505</v>
      </c>
      <c r="M70" s="204">
        <f t="shared" si="9"/>
        <v>19765.2</v>
      </c>
    </row>
    <row r="73" spans="1:15" x14ac:dyDescent="0.25">
      <c r="C73" s="138"/>
    </row>
    <row r="74" spans="1:15" x14ac:dyDescent="0.25">
      <c r="D74" s="138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T67" sqref="T67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6" width="11.7109375" bestFit="1" customWidth="1"/>
    <col min="7" max="7" width="10.7109375" bestFit="1" customWidth="1"/>
    <col min="8" max="8" width="11.140625" customWidth="1"/>
    <col min="9" max="9" width="11.42578125" customWidth="1"/>
    <col min="10" max="10" width="10.42578125" bestFit="1" customWidth="1"/>
    <col min="11" max="11" width="11.42578125" customWidth="1"/>
    <col min="12" max="12" width="11.42578125" bestFit="1" customWidth="1"/>
    <col min="13" max="13" width="10.42578125" bestFit="1" customWidth="1"/>
    <col min="14" max="14" width="9.5703125" customWidth="1"/>
    <col min="15" max="15" width="9.140625" bestFit="1" customWidth="1"/>
    <col min="16" max="16" width="9" customWidth="1"/>
    <col min="17" max="17" width="10.7109375" bestFit="1" customWidth="1"/>
    <col min="18" max="18" width="10.85546875" bestFit="1" customWidth="1"/>
    <col min="19" max="19" width="10.140625" customWidth="1"/>
    <col min="20" max="20" width="9.5703125" customWidth="1"/>
    <col min="21" max="21" width="9.14062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248"/>
      <c r="B6" s="248"/>
      <c r="C6" s="240" t="s">
        <v>0</v>
      </c>
      <c r="D6" s="238" t="s">
        <v>1</v>
      </c>
      <c r="E6" s="250" t="s">
        <v>2</v>
      </c>
      <c r="F6" s="28"/>
      <c r="G6" s="28"/>
      <c r="H6" s="28"/>
      <c r="I6" s="28"/>
      <c r="J6" s="79"/>
      <c r="K6" s="235" t="s">
        <v>7</v>
      </c>
      <c r="L6" s="29"/>
      <c r="M6" s="29"/>
      <c r="N6" s="29"/>
      <c r="O6" s="29"/>
      <c r="P6" s="29"/>
      <c r="Q6" s="237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249"/>
      <c r="B7" s="249"/>
      <c r="C7" s="241"/>
      <c r="D7" s="239"/>
      <c r="E7" s="251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236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236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245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246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246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246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246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246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246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246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246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246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246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246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247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242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243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243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243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243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243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243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243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243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243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243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243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244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232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233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233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233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233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233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233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233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233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233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233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233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234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232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233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4" x14ac:dyDescent="0.25">
      <c r="A49" s="233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4" x14ac:dyDescent="0.25">
      <c r="A50" s="233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4" x14ac:dyDescent="0.25">
      <c r="A51" s="233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4" x14ac:dyDescent="0.25">
      <c r="A52" s="233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4" x14ac:dyDescent="0.25">
      <c r="A53" s="233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4" x14ac:dyDescent="0.25">
      <c r="A54" s="233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4" x14ac:dyDescent="0.25">
      <c r="A55" s="233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4" x14ac:dyDescent="0.25">
      <c r="A56" s="233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7">
        <v>4170</v>
      </c>
      <c r="J56" s="156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4" x14ac:dyDescent="0.25">
      <c r="A57" s="233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4" ht="15.75" thickBot="1" x14ac:dyDescent="0.3">
      <c r="A58" s="233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4" ht="15.75" thickBot="1" x14ac:dyDescent="0.3">
      <c r="A59" s="234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0" spans="1:24" s="4" customFormat="1" x14ac:dyDescent="0.25">
      <c r="A60" s="229">
        <v>2023</v>
      </c>
      <c r="B60" s="67" t="s">
        <v>82</v>
      </c>
      <c r="C60" s="174">
        <f>E60+K60+Q60</f>
        <v>135022.33000000002</v>
      </c>
      <c r="D60" s="175">
        <f>E60+K60+Q60</f>
        <v>135022.33000000002</v>
      </c>
      <c r="E60" s="176">
        <f>SUM(F60:J60)</f>
        <v>50327.14</v>
      </c>
      <c r="F60" s="174">
        <v>42470.57</v>
      </c>
      <c r="G60" s="177">
        <v>1074.7</v>
      </c>
      <c r="H60" s="197">
        <v>6781.87</v>
      </c>
      <c r="I60" s="198" t="s">
        <v>94</v>
      </c>
      <c r="J60" s="198" t="s">
        <v>94</v>
      </c>
      <c r="K60" s="197">
        <f>L60</f>
        <v>19400.68</v>
      </c>
      <c r="L60" s="199">
        <v>19400.68</v>
      </c>
      <c r="M60" s="199">
        <v>0</v>
      </c>
      <c r="N60" s="199">
        <v>0</v>
      </c>
      <c r="O60" s="199">
        <v>0</v>
      </c>
      <c r="P60" s="199">
        <v>0</v>
      </c>
      <c r="Q60" s="176">
        <f>R60+S60+T60+U60+V60</f>
        <v>65294.51</v>
      </c>
      <c r="R60" s="178">
        <v>65294.51</v>
      </c>
      <c r="S60" s="179">
        <v>0</v>
      </c>
      <c r="T60" s="180">
        <v>0</v>
      </c>
      <c r="U60" s="177">
        <v>0</v>
      </c>
      <c r="V60" s="181">
        <v>0</v>
      </c>
    </row>
    <row r="61" spans="1:24" s="4" customFormat="1" x14ac:dyDescent="0.25">
      <c r="A61" s="230"/>
      <c r="B61" s="68" t="s">
        <v>83</v>
      </c>
      <c r="C61" s="174">
        <f t="shared" ref="C61:C62" si="24">E61+K61+Q61</f>
        <v>184300.77000000002</v>
      </c>
      <c r="D61" s="175">
        <f t="shared" ref="D61:D62" si="25">E61+K61+Q61</f>
        <v>184300.77000000002</v>
      </c>
      <c r="E61" s="176">
        <f t="shared" ref="E61:E65" si="26">F61+G61+H61+I61+J61</f>
        <v>80923.59</v>
      </c>
      <c r="F61" s="182">
        <v>53465.82</v>
      </c>
      <c r="G61" s="177">
        <v>20822.73</v>
      </c>
      <c r="H61" s="177">
        <v>4835.04</v>
      </c>
      <c r="I61" s="183">
        <v>1800</v>
      </c>
      <c r="J61" s="184">
        <v>0</v>
      </c>
      <c r="K61" s="176">
        <f t="shared" ref="K61:K62" si="27">L61+M61+N61+O61+P61</f>
        <v>73770.12000000001</v>
      </c>
      <c r="L61" s="182">
        <v>72910.69</v>
      </c>
      <c r="M61" s="183">
        <v>297.20999999999998</v>
      </c>
      <c r="N61" s="183">
        <v>562.22</v>
      </c>
      <c r="O61" s="183">
        <v>0</v>
      </c>
      <c r="P61" s="185">
        <v>0</v>
      </c>
      <c r="Q61" s="176">
        <f t="shared" ref="Q61:Q62" si="28">R61+S61+T61+U61+V61</f>
        <v>29607.059999999998</v>
      </c>
      <c r="R61" s="186">
        <v>22232.71</v>
      </c>
      <c r="S61" s="187">
        <v>6374.35</v>
      </c>
      <c r="T61" s="188">
        <v>1000</v>
      </c>
      <c r="U61" s="183">
        <v>0</v>
      </c>
      <c r="V61" s="181">
        <v>0</v>
      </c>
    </row>
    <row r="62" spans="1:24" s="4" customFormat="1" x14ac:dyDescent="0.25">
      <c r="A62" s="230"/>
      <c r="B62" s="68" t="s">
        <v>84</v>
      </c>
      <c r="C62" s="174">
        <f t="shared" si="24"/>
        <v>186597.31</v>
      </c>
      <c r="D62" s="175">
        <f t="shared" si="25"/>
        <v>186597.31</v>
      </c>
      <c r="E62" s="176">
        <f t="shared" si="26"/>
        <v>79369.22</v>
      </c>
      <c r="F62" s="189">
        <v>55005.91</v>
      </c>
      <c r="G62" s="189">
        <v>15574.18</v>
      </c>
      <c r="H62" s="189">
        <v>4649.13</v>
      </c>
      <c r="I62" s="183">
        <v>1600</v>
      </c>
      <c r="J62" s="184">
        <v>2540</v>
      </c>
      <c r="K62" s="176">
        <f t="shared" si="27"/>
        <v>81803.859999999986</v>
      </c>
      <c r="L62" s="189">
        <v>77597.09</v>
      </c>
      <c r="M62" s="189">
        <v>2874.87</v>
      </c>
      <c r="N62" s="189">
        <v>1331.9</v>
      </c>
      <c r="O62" s="183">
        <v>0</v>
      </c>
      <c r="P62" s="185">
        <v>0</v>
      </c>
      <c r="Q62" s="176">
        <f t="shared" si="28"/>
        <v>25424.23</v>
      </c>
      <c r="R62" s="205">
        <v>20586.009999999998</v>
      </c>
      <c r="S62" s="200">
        <v>3838.22</v>
      </c>
      <c r="T62" s="201">
        <v>1000</v>
      </c>
      <c r="U62" s="183">
        <v>0</v>
      </c>
      <c r="V62" s="181">
        <v>0</v>
      </c>
      <c r="W62" s="173"/>
    </row>
    <row r="63" spans="1:24" s="4" customFormat="1" x14ac:dyDescent="0.25">
      <c r="A63" s="230"/>
      <c r="B63" s="68" t="s">
        <v>85</v>
      </c>
      <c r="C63" s="174">
        <f>D63</f>
        <v>202396.47000000003</v>
      </c>
      <c r="D63" s="175">
        <f>E63+K63+Q63</f>
        <v>202396.47000000003</v>
      </c>
      <c r="E63" s="176">
        <f t="shared" si="26"/>
        <v>92410.87</v>
      </c>
      <c r="F63" s="182">
        <v>52006.01</v>
      </c>
      <c r="G63" s="206">
        <v>31183.91</v>
      </c>
      <c r="H63" s="206">
        <v>3982.87</v>
      </c>
      <c r="I63" s="206">
        <v>5238.08</v>
      </c>
      <c r="J63" s="207">
        <v>0</v>
      </c>
      <c r="K63" s="176">
        <f>L63+M63+N63+O63</f>
        <v>85436.71</v>
      </c>
      <c r="L63" s="182">
        <v>79790.03</v>
      </c>
      <c r="M63" s="206">
        <v>3951.3</v>
      </c>
      <c r="N63" s="206">
        <v>1695.38</v>
      </c>
      <c r="O63" s="183">
        <v>0</v>
      </c>
      <c r="P63" s="185">
        <v>0</v>
      </c>
      <c r="Q63" s="190">
        <f>R63+S63+T63+U63+V63</f>
        <v>24548.89</v>
      </c>
      <c r="R63" s="201">
        <v>20332.5</v>
      </c>
      <c r="S63" s="201">
        <v>2769.24</v>
      </c>
      <c r="T63" s="208">
        <v>1447.15</v>
      </c>
      <c r="U63" s="183">
        <v>0</v>
      </c>
      <c r="V63" s="181">
        <v>0</v>
      </c>
      <c r="W63"/>
      <c r="X63"/>
    </row>
    <row r="64" spans="1:24" s="4" customFormat="1" x14ac:dyDescent="0.25">
      <c r="A64" s="230"/>
      <c r="B64" s="68" t="s">
        <v>86</v>
      </c>
      <c r="C64" s="174">
        <f t="shared" ref="C64:C66" si="29">E64+K64+Q64</f>
        <v>298353.95</v>
      </c>
      <c r="D64" s="175">
        <f t="shared" ref="D64:D68" si="30">E64+K64+Q64</f>
        <v>298353.95</v>
      </c>
      <c r="E64" s="176">
        <f t="shared" si="26"/>
        <v>119013.59999999999</v>
      </c>
      <c r="F64" s="182">
        <v>55518.9</v>
      </c>
      <c r="G64" s="183">
        <v>25980</v>
      </c>
      <c r="H64" s="183">
        <v>3264.7</v>
      </c>
      <c r="I64" s="183">
        <v>34250</v>
      </c>
      <c r="J64" s="207">
        <v>0</v>
      </c>
      <c r="K64" s="176">
        <f t="shared" ref="K64:K71" si="31">L64+M64+N64+O64+P64</f>
        <v>150082.32999999999</v>
      </c>
      <c r="L64" s="182">
        <v>131598.03</v>
      </c>
      <c r="M64" s="183">
        <v>17441.75</v>
      </c>
      <c r="N64" s="183">
        <v>1042.55</v>
      </c>
      <c r="O64" s="183">
        <v>0</v>
      </c>
      <c r="P64" s="185">
        <v>0</v>
      </c>
      <c r="Q64" s="190">
        <f>R64+S64+T64+U64++V64</f>
        <v>29258.019999999997</v>
      </c>
      <c r="R64" s="182">
        <v>21173.439999999999</v>
      </c>
      <c r="S64" s="183">
        <v>7175.58</v>
      </c>
      <c r="T64" s="183">
        <v>909</v>
      </c>
      <c r="U64" s="188">
        <v>0</v>
      </c>
      <c r="V64" s="181">
        <v>0</v>
      </c>
    </row>
    <row r="65" spans="1:22" s="4" customFormat="1" x14ac:dyDescent="0.25">
      <c r="A65" s="230"/>
      <c r="B65" s="68" t="s">
        <v>87</v>
      </c>
      <c r="C65" s="174">
        <f t="shared" si="29"/>
        <v>239123.26</v>
      </c>
      <c r="D65" s="175">
        <f t="shared" si="30"/>
        <v>239123.26</v>
      </c>
      <c r="E65" s="176">
        <f t="shared" si="26"/>
        <v>119924.1</v>
      </c>
      <c r="F65" s="182">
        <v>57874.09</v>
      </c>
      <c r="G65" s="183">
        <v>20163.03</v>
      </c>
      <c r="H65" s="183">
        <v>617.83000000000004</v>
      </c>
      <c r="I65" s="183">
        <v>14370</v>
      </c>
      <c r="J65" s="207">
        <v>26899.15</v>
      </c>
      <c r="K65" s="176">
        <f t="shared" si="31"/>
        <v>22961.8</v>
      </c>
      <c r="L65" s="182">
        <v>20262.34</v>
      </c>
      <c r="M65" s="183">
        <v>1290.46</v>
      </c>
      <c r="N65" s="183">
        <v>1409</v>
      </c>
      <c r="O65" s="183">
        <v>0</v>
      </c>
      <c r="P65" s="185">
        <v>0</v>
      </c>
      <c r="Q65" s="190">
        <f>R65+S65+T65+U65+V65</f>
        <v>96237.360000000015</v>
      </c>
      <c r="R65" s="182">
        <v>84250.99</v>
      </c>
      <c r="S65" s="183">
        <v>11225.05</v>
      </c>
      <c r="T65" s="183">
        <v>761.32</v>
      </c>
      <c r="U65" s="188">
        <v>0</v>
      </c>
      <c r="V65" s="181">
        <v>0</v>
      </c>
    </row>
    <row r="66" spans="1:22" s="4" customFormat="1" x14ac:dyDescent="0.25">
      <c r="A66" s="230"/>
      <c r="B66" s="71" t="s">
        <v>88</v>
      </c>
      <c r="C66" s="174">
        <f t="shared" si="29"/>
        <v>333982.11</v>
      </c>
      <c r="D66" s="175">
        <f t="shared" si="30"/>
        <v>333982.11</v>
      </c>
      <c r="E66" s="176">
        <f>F66+G66+H66+I66+J66</f>
        <v>143839.60999999999</v>
      </c>
      <c r="F66" s="182">
        <v>55002.79</v>
      </c>
      <c r="G66" s="183">
        <v>43693.08</v>
      </c>
      <c r="H66" s="183">
        <v>8011.01</v>
      </c>
      <c r="I66" s="183">
        <v>1850</v>
      </c>
      <c r="J66" s="207">
        <v>35282.730000000003</v>
      </c>
      <c r="K66" s="176">
        <f t="shared" si="31"/>
        <v>160317.32</v>
      </c>
      <c r="L66" s="182">
        <v>146471.28</v>
      </c>
      <c r="M66" s="183">
        <v>12479.17</v>
      </c>
      <c r="N66" s="183">
        <v>1366.87</v>
      </c>
      <c r="O66" s="183">
        <v>0</v>
      </c>
      <c r="P66" s="191">
        <v>0</v>
      </c>
      <c r="Q66" s="192">
        <f>R66+S66+T66</f>
        <v>29825.18</v>
      </c>
      <c r="R66" s="182">
        <v>21282.87</v>
      </c>
      <c r="S66" s="183">
        <v>8347.2900000000009</v>
      </c>
      <c r="T66" s="183">
        <v>195.02</v>
      </c>
      <c r="U66" s="193">
        <v>0</v>
      </c>
      <c r="V66" s="181">
        <v>0</v>
      </c>
    </row>
    <row r="67" spans="1:22" s="4" customFormat="1" x14ac:dyDescent="0.25">
      <c r="A67" s="230"/>
      <c r="B67" s="68" t="s">
        <v>89</v>
      </c>
      <c r="C67" s="174">
        <f>E67+K67+Q67</f>
        <v>0</v>
      </c>
      <c r="D67" s="175">
        <f t="shared" si="30"/>
        <v>0</v>
      </c>
      <c r="E67" s="176">
        <f t="shared" ref="E67" si="32">F67+G67+H67+I67+J67</f>
        <v>0</v>
      </c>
      <c r="F67" s="182"/>
      <c r="G67" s="183">
        <v>0</v>
      </c>
      <c r="H67" s="183">
        <v>0</v>
      </c>
      <c r="I67" s="183">
        <v>0</v>
      </c>
      <c r="J67" s="207">
        <v>0</v>
      </c>
      <c r="K67" s="176">
        <f t="shared" si="31"/>
        <v>0</v>
      </c>
      <c r="L67" s="182">
        <v>0</v>
      </c>
      <c r="M67" s="183">
        <v>0</v>
      </c>
      <c r="N67" s="183">
        <v>0</v>
      </c>
      <c r="O67" s="183">
        <v>0</v>
      </c>
      <c r="P67" s="185">
        <v>0</v>
      </c>
      <c r="Q67" s="190">
        <f>R67+S67+T67+U67+V67</f>
        <v>0</v>
      </c>
      <c r="R67" s="182">
        <v>0</v>
      </c>
      <c r="S67" s="183">
        <v>0</v>
      </c>
      <c r="T67" s="183">
        <v>0</v>
      </c>
      <c r="U67" s="188">
        <v>0</v>
      </c>
      <c r="V67" s="181">
        <v>0</v>
      </c>
    </row>
    <row r="68" spans="1:22" s="4" customFormat="1" x14ac:dyDescent="0.25">
      <c r="A68" s="230"/>
      <c r="B68" s="68" t="s">
        <v>90</v>
      </c>
      <c r="C68" s="174">
        <f>D68</f>
        <v>0</v>
      </c>
      <c r="D68" s="175">
        <f t="shared" si="30"/>
        <v>0</v>
      </c>
      <c r="E68" s="176">
        <f>F68+G68+H68+I68+J68</f>
        <v>0</v>
      </c>
      <c r="F68" s="182">
        <v>0</v>
      </c>
      <c r="G68" s="183">
        <v>0</v>
      </c>
      <c r="H68" s="183">
        <v>0</v>
      </c>
      <c r="I68" s="183">
        <v>0</v>
      </c>
      <c r="J68" s="207">
        <v>0</v>
      </c>
      <c r="K68" s="176">
        <f t="shared" si="31"/>
        <v>0</v>
      </c>
      <c r="L68" s="182">
        <v>0</v>
      </c>
      <c r="M68" s="183">
        <v>0</v>
      </c>
      <c r="N68" s="183">
        <v>0</v>
      </c>
      <c r="O68" s="183">
        <v>0</v>
      </c>
      <c r="P68" s="185">
        <v>0</v>
      </c>
      <c r="Q68" s="190">
        <f>R68+S68+T68+U68+V68</f>
        <v>0</v>
      </c>
      <c r="R68" s="182">
        <v>0</v>
      </c>
      <c r="S68" s="183">
        <v>0</v>
      </c>
      <c r="T68" s="183">
        <v>0</v>
      </c>
      <c r="U68" s="188">
        <v>0</v>
      </c>
      <c r="V68" s="181">
        <v>0</v>
      </c>
    </row>
    <row r="69" spans="1:22" s="4" customFormat="1" x14ac:dyDescent="0.25">
      <c r="A69" s="230"/>
      <c r="B69" s="68" t="s">
        <v>91</v>
      </c>
      <c r="C69" s="174">
        <f>D69</f>
        <v>0</v>
      </c>
      <c r="D69" s="175">
        <f>E69+K69+Q69</f>
        <v>0</v>
      </c>
      <c r="E69" s="176">
        <f>F69+G69+H69+I69+J69</f>
        <v>0</v>
      </c>
      <c r="F69" s="182">
        <v>0</v>
      </c>
      <c r="G69" s="183">
        <v>0</v>
      </c>
      <c r="H69" s="183">
        <v>0</v>
      </c>
      <c r="I69" s="183">
        <v>0</v>
      </c>
      <c r="J69" s="207">
        <v>0</v>
      </c>
      <c r="K69" s="176">
        <f t="shared" si="31"/>
        <v>0</v>
      </c>
      <c r="L69" s="182">
        <v>0</v>
      </c>
      <c r="M69" s="183">
        <v>0</v>
      </c>
      <c r="N69" s="183">
        <v>0</v>
      </c>
      <c r="O69" s="183">
        <v>0</v>
      </c>
      <c r="P69" s="185">
        <v>0</v>
      </c>
      <c r="Q69" s="190">
        <f>R69+S69+T69+U69+V69</f>
        <v>0</v>
      </c>
      <c r="R69" s="182">
        <v>0</v>
      </c>
      <c r="S69" s="183">
        <v>0</v>
      </c>
      <c r="T69" s="183">
        <v>0</v>
      </c>
      <c r="U69" s="188">
        <v>0</v>
      </c>
      <c r="V69" s="181">
        <v>0</v>
      </c>
    </row>
    <row r="70" spans="1:22" s="4" customFormat="1" x14ac:dyDescent="0.25">
      <c r="A70" s="230"/>
      <c r="B70" s="68" t="s">
        <v>92</v>
      </c>
      <c r="C70" s="174">
        <f t="shared" ref="C70:C71" si="33">E70+K70+Q70</f>
        <v>0</v>
      </c>
      <c r="D70" s="175">
        <f t="shared" ref="D70:D71" si="34">E70+K70+Q70</f>
        <v>0</v>
      </c>
      <c r="E70" s="176">
        <f t="shared" ref="E70:E71" si="35">F70+G70+H70+I70+J70</f>
        <v>0</v>
      </c>
      <c r="F70" s="182">
        <v>0</v>
      </c>
      <c r="G70" s="183">
        <v>0</v>
      </c>
      <c r="H70" s="183">
        <v>0</v>
      </c>
      <c r="I70" s="183">
        <v>0</v>
      </c>
      <c r="J70" s="207">
        <v>0</v>
      </c>
      <c r="K70" s="176">
        <f t="shared" si="31"/>
        <v>0</v>
      </c>
      <c r="L70" s="182">
        <v>0</v>
      </c>
      <c r="M70" s="183">
        <v>0</v>
      </c>
      <c r="N70" s="183">
        <v>0</v>
      </c>
      <c r="O70" s="183">
        <v>0</v>
      </c>
      <c r="P70" s="185">
        <v>0</v>
      </c>
      <c r="Q70" s="190">
        <f>R70+S70+T70+U70+V70</f>
        <v>0</v>
      </c>
      <c r="R70" s="182">
        <v>0</v>
      </c>
      <c r="S70" s="183">
        <v>0</v>
      </c>
      <c r="T70" s="183">
        <v>0</v>
      </c>
      <c r="U70" s="188">
        <v>0</v>
      </c>
      <c r="V70" s="181">
        <v>0</v>
      </c>
    </row>
    <row r="71" spans="1:22" s="4" customFormat="1" ht="15.75" thickBot="1" x14ac:dyDescent="0.3">
      <c r="A71" s="230"/>
      <c r="B71" s="69" t="s">
        <v>93</v>
      </c>
      <c r="C71" s="174">
        <f t="shared" si="33"/>
        <v>0</v>
      </c>
      <c r="D71" s="175">
        <f t="shared" si="34"/>
        <v>0</v>
      </c>
      <c r="E71" s="194">
        <f t="shared" si="35"/>
        <v>0</v>
      </c>
      <c r="F71" s="182">
        <v>0</v>
      </c>
      <c r="G71" s="183">
        <v>0</v>
      </c>
      <c r="H71" s="183">
        <v>0</v>
      </c>
      <c r="I71" s="183">
        <v>0</v>
      </c>
      <c r="J71" s="207">
        <v>0</v>
      </c>
      <c r="K71" s="176">
        <f t="shared" si="31"/>
        <v>0</v>
      </c>
      <c r="L71" s="182">
        <v>0</v>
      </c>
      <c r="M71" s="183">
        <v>0</v>
      </c>
      <c r="N71" s="183">
        <v>0</v>
      </c>
      <c r="O71" s="183">
        <v>0</v>
      </c>
      <c r="P71" s="195">
        <v>0</v>
      </c>
      <c r="Q71" s="194">
        <f t="shared" ref="Q71" si="36">R71+S71+T71+U71+V71</f>
        <v>0</v>
      </c>
      <c r="R71" s="182">
        <v>0</v>
      </c>
      <c r="S71" s="183">
        <v>0</v>
      </c>
      <c r="T71" s="196">
        <v>0</v>
      </c>
      <c r="U71" s="196">
        <v>0</v>
      </c>
      <c r="V71" s="181">
        <v>0</v>
      </c>
    </row>
    <row r="72" spans="1:22" s="4" customFormat="1" ht="15.75" thickBot="1" x14ac:dyDescent="0.3">
      <c r="A72" s="231"/>
      <c r="B72" s="165" t="s">
        <v>81</v>
      </c>
      <c r="C72" s="166">
        <f>SUM(C60:C71)</f>
        <v>1579776.2000000002</v>
      </c>
      <c r="D72" s="167">
        <f t="shared" ref="D72:K72" si="37">SUM(D60:D71)</f>
        <v>1579776.2000000002</v>
      </c>
      <c r="E72" s="168">
        <f t="shared" si="37"/>
        <v>685808.12999999989</v>
      </c>
      <c r="F72" s="169">
        <f t="shared" si="37"/>
        <v>371344.08999999997</v>
      </c>
      <c r="G72" s="170">
        <f>SUM(G60:G71)</f>
        <v>158491.63</v>
      </c>
      <c r="H72" s="170">
        <f t="shared" si="37"/>
        <v>32142.450000000004</v>
      </c>
      <c r="I72" s="170">
        <f>SUM(I60:I71)</f>
        <v>59108.08</v>
      </c>
      <c r="J72" s="171">
        <f>SUM(J60:J71)</f>
        <v>64721.880000000005</v>
      </c>
      <c r="K72" s="168">
        <f t="shared" si="37"/>
        <v>593772.81999999995</v>
      </c>
      <c r="L72" s="169">
        <f>SUM(L60:L71)</f>
        <v>548030.14</v>
      </c>
      <c r="M72" s="170">
        <f>SUM(M60:M71)</f>
        <v>38334.76</v>
      </c>
      <c r="N72" s="170">
        <f t="shared" ref="N72:U72" si="38">SUM(N60:N71)</f>
        <v>7407.92</v>
      </c>
      <c r="O72" s="170">
        <f t="shared" si="38"/>
        <v>0</v>
      </c>
      <c r="P72" s="172">
        <f t="shared" si="38"/>
        <v>0</v>
      </c>
      <c r="Q72" s="168">
        <f t="shared" si="38"/>
        <v>300195.25</v>
      </c>
      <c r="R72" s="169">
        <f>SUM(R60:R71)</f>
        <v>255153.02999999997</v>
      </c>
      <c r="S72" s="170">
        <f>SUM(S60:S71)</f>
        <v>39729.729999999996</v>
      </c>
      <c r="T72" s="170">
        <f>SUM(T60:T71)</f>
        <v>5312.49</v>
      </c>
      <c r="U72" s="170">
        <f t="shared" si="38"/>
        <v>0</v>
      </c>
      <c r="V72" s="171"/>
    </row>
    <row r="74" spans="1:22" x14ac:dyDescent="0.25">
      <c r="G74" s="138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Janar-Korrik 2023</vt:lpstr>
      <vt:lpstr>Pagesat Janar-Korrik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2023-08-10T09:46:19Z</dcterms:modified>
</cp:coreProperties>
</file>