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Raporti Janar-Mars 2023" sheetId="1" r:id="rId1"/>
    <sheet name="Raporti i kontrollit buxhetor " sheetId="2" r:id="rId2"/>
    <sheet name="Krahasimi i pagesave 2023-22" sheetId="3" r:id="rId3"/>
    <sheet name="Shpenz. sipas planit kontabël" sheetId="6" r:id="rId4"/>
    <sheet name="Investimet Kapitale" sheetId="7" r:id="rId5"/>
    <sheet name="Raporti i të hyrave TM1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8" l="1"/>
  <c r="G7" i="7"/>
  <c r="G6" i="7" s="1"/>
  <c r="G14" i="7"/>
  <c r="G13" i="7" s="1"/>
  <c r="G5" i="7" l="1"/>
  <c r="D52" i="8" l="1"/>
  <c r="C52" i="8"/>
  <c r="E50" i="8"/>
  <c r="D48" i="8"/>
  <c r="C48" i="8"/>
  <c r="E47" i="8"/>
  <c r="E46" i="8"/>
  <c r="E45" i="8"/>
  <c r="E44" i="8"/>
  <c r="D43" i="8"/>
  <c r="C43" i="8"/>
  <c r="E43" i="8" s="1"/>
  <c r="E42" i="8"/>
  <c r="D41" i="8"/>
  <c r="C41" i="8"/>
  <c r="E36" i="8"/>
  <c r="E35" i="8"/>
  <c r="E33" i="8"/>
  <c r="E32" i="8"/>
  <c r="E31" i="8"/>
  <c r="E29" i="8"/>
  <c r="D28" i="8"/>
  <c r="C28" i="8"/>
  <c r="E27" i="8"/>
  <c r="E25" i="8"/>
  <c r="D24" i="8"/>
  <c r="C24" i="8"/>
  <c r="E23" i="8"/>
  <c r="E22" i="8"/>
  <c r="D21" i="8"/>
  <c r="C21" i="8"/>
  <c r="E19" i="8"/>
  <c r="E18" i="8"/>
  <c r="E17" i="8"/>
  <c r="D16" i="8"/>
  <c r="C16" i="8"/>
  <c r="E15" i="8"/>
  <c r="E14" i="8"/>
  <c r="D13" i="8"/>
  <c r="C13" i="8"/>
  <c r="C49" i="8" s="1"/>
  <c r="E12" i="8"/>
  <c r="E11" i="8"/>
  <c r="E10" i="8"/>
  <c r="E9" i="8"/>
  <c r="E8" i="8"/>
  <c r="E7" i="8"/>
  <c r="F53" i="6"/>
  <c r="E33" i="6"/>
  <c r="D94" i="6"/>
  <c r="C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D73" i="6"/>
  <c r="C73" i="6"/>
  <c r="E72" i="6"/>
  <c r="E71" i="6"/>
  <c r="E70" i="6"/>
  <c r="D68" i="6"/>
  <c r="C68" i="6"/>
  <c r="F67" i="6"/>
  <c r="E67" i="6"/>
  <c r="F66" i="6"/>
  <c r="E66" i="6"/>
  <c r="F65" i="6"/>
  <c r="E65" i="6"/>
  <c r="D63" i="6"/>
  <c r="C63" i="6"/>
  <c r="F62" i="6"/>
  <c r="E62" i="6"/>
  <c r="F61" i="6"/>
  <c r="E61" i="6"/>
  <c r="F60" i="6"/>
  <c r="E60" i="6"/>
  <c r="E59" i="6"/>
  <c r="E58" i="6"/>
  <c r="E57" i="6"/>
  <c r="E56" i="6"/>
  <c r="F55" i="6"/>
  <c r="E55" i="6"/>
  <c r="E54" i="6"/>
  <c r="E53" i="6"/>
  <c r="E52" i="6"/>
  <c r="F51" i="6"/>
  <c r="E51" i="6"/>
  <c r="F50" i="6"/>
  <c r="E50" i="6"/>
  <c r="F49" i="6"/>
  <c r="E49" i="6"/>
  <c r="E48" i="6"/>
  <c r="F47" i="6"/>
  <c r="E47" i="6"/>
  <c r="E46" i="6"/>
  <c r="E45" i="6"/>
  <c r="E44" i="6"/>
  <c r="E43" i="6"/>
  <c r="E42" i="6"/>
  <c r="F41" i="6"/>
  <c r="E41" i="6"/>
  <c r="E40" i="6"/>
  <c r="F39" i="6"/>
  <c r="E39" i="6"/>
  <c r="F38" i="6"/>
  <c r="E38" i="6"/>
  <c r="E37" i="6"/>
  <c r="E36" i="6"/>
  <c r="E35" i="6"/>
  <c r="E34" i="6"/>
  <c r="E32" i="6"/>
  <c r="E31" i="6"/>
  <c r="E30" i="6"/>
  <c r="E29" i="6"/>
  <c r="F28" i="6"/>
  <c r="E28" i="6"/>
  <c r="E27" i="6"/>
  <c r="E26" i="6"/>
  <c r="F25" i="6"/>
  <c r="E25" i="6"/>
  <c r="E24" i="6"/>
  <c r="E23" i="6"/>
  <c r="E22" i="6"/>
  <c r="E21" i="6"/>
  <c r="E20" i="6"/>
  <c r="F19" i="6"/>
  <c r="E19" i="6"/>
  <c r="E18" i="6"/>
  <c r="E17" i="6"/>
  <c r="F16" i="6"/>
  <c r="E16" i="6"/>
  <c r="D14" i="6"/>
  <c r="D95" i="6" s="1"/>
  <c r="C14" i="6"/>
  <c r="E13" i="6"/>
  <c r="F12" i="6"/>
  <c r="E12" i="6"/>
  <c r="F11" i="6"/>
  <c r="E11" i="6"/>
  <c r="F10" i="6"/>
  <c r="E10" i="6"/>
  <c r="E9" i="6"/>
  <c r="F8" i="6"/>
  <c r="E8" i="6"/>
  <c r="F7" i="6"/>
  <c r="E7" i="6"/>
  <c r="F6" i="6"/>
  <c r="E6" i="6"/>
  <c r="F5" i="6"/>
  <c r="E5" i="6"/>
  <c r="E14" i="6" l="1"/>
  <c r="C95" i="6"/>
  <c r="C53" i="8"/>
  <c r="E28" i="8"/>
  <c r="E16" i="8"/>
  <c r="E24" i="8"/>
  <c r="E52" i="8"/>
  <c r="E48" i="8"/>
  <c r="E41" i="8"/>
  <c r="E21" i="8"/>
  <c r="D49" i="8"/>
  <c r="D53" i="8" s="1"/>
  <c r="E13" i="8"/>
  <c r="F68" i="6"/>
  <c r="F63" i="6"/>
  <c r="E68" i="6"/>
  <c r="F95" i="6"/>
  <c r="E94" i="6"/>
  <c r="F14" i="6"/>
  <c r="E63" i="6"/>
  <c r="E73" i="6"/>
  <c r="J6" i="3"/>
  <c r="J7" i="3"/>
  <c r="J5" i="3"/>
  <c r="I6" i="3"/>
  <c r="I7" i="3"/>
  <c r="I8" i="3"/>
  <c r="I9" i="3"/>
  <c r="I10" i="3"/>
  <c r="I5" i="3"/>
  <c r="D11" i="3"/>
  <c r="I11" i="3" s="1"/>
  <c r="E6" i="3"/>
  <c r="E7" i="3"/>
  <c r="E8" i="3"/>
  <c r="E9" i="3"/>
  <c r="E5" i="3"/>
  <c r="C11" i="3"/>
  <c r="E11" i="3" s="1"/>
  <c r="G11" i="3"/>
  <c r="F11" i="3"/>
  <c r="H10" i="3"/>
  <c r="H6" i="3"/>
  <c r="H7" i="3"/>
  <c r="H8" i="3"/>
  <c r="H9" i="3"/>
  <c r="H5" i="3"/>
  <c r="M88" i="2"/>
  <c r="M89" i="2"/>
  <c r="M90" i="2"/>
  <c r="M91" i="2"/>
  <c r="M92" i="2"/>
  <c r="M9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67" i="2"/>
  <c r="M68" i="2"/>
  <c r="M69" i="2"/>
  <c r="M70" i="2"/>
  <c r="M71" i="2"/>
  <c r="M72" i="2"/>
  <c r="M73" i="2"/>
  <c r="M56" i="2"/>
  <c r="M57" i="2"/>
  <c r="M58" i="2"/>
  <c r="M59" i="2"/>
  <c r="M60" i="2"/>
  <c r="M61" i="2"/>
  <c r="M62" i="2"/>
  <c r="M63" i="2"/>
  <c r="M64" i="2"/>
  <c r="M65" i="2"/>
  <c r="M66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35" i="2"/>
  <c r="M36" i="2"/>
  <c r="M37" i="2"/>
  <c r="M38" i="2"/>
  <c r="M39" i="2"/>
  <c r="M40" i="2"/>
  <c r="M41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7" i="2"/>
  <c r="M8" i="2"/>
  <c r="M9" i="2"/>
  <c r="M10" i="2"/>
  <c r="M6" i="2"/>
  <c r="J11" i="3" l="1"/>
  <c r="E53" i="8"/>
  <c r="E49" i="8"/>
  <c r="E95" i="6"/>
  <c r="H11" i="3"/>
</calcChain>
</file>

<file path=xl/sharedStrings.xml><?xml version="1.0" encoding="utf-8"?>
<sst xmlns="http://schemas.openxmlformats.org/spreadsheetml/2006/main" count="362" uniqueCount="275">
  <si>
    <t>DREJTORIA PËR BUXHET DHE FINANCA</t>
  </si>
  <si>
    <t>RAPORT FINANCIAR PËR PERIUDHËN JANAR-MARS 2023</t>
  </si>
  <si>
    <t>Hani i Elezit, Prill 2023</t>
  </si>
  <si>
    <t>KRAHASIMI I PAGESAVE PËR PERIUDHËN JANAR-MARS 2023/2022</t>
  </si>
  <si>
    <t>Kategoritë ekonomike të shpenzimeve</t>
  </si>
  <si>
    <t>Buxheti 2022</t>
  </si>
  <si>
    <t>%</t>
  </si>
  <si>
    <t>Paga dhe shtesa</t>
  </si>
  <si>
    <t>Mallra dhe shërbime</t>
  </si>
  <si>
    <t>Shpenzime komunale</t>
  </si>
  <si>
    <t>Subvencione dhe trans.</t>
  </si>
  <si>
    <t>Shpenzime kapitale</t>
  </si>
  <si>
    <t>Rezervat</t>
  </si>
  <si>
    <t>TOTAL</t>
  </si>
  <si>
    <t>Buxheti 2023</t>
  </si>
  <si>
    <t>Realizimi janar-mars 2023</t>
  </si>
  <si>
    <t>Realizimi janar-mars 2022</t>
  </si>
  <si>
    <t>Krahasimi në euro 2023/22</t>
  </si>
  <si>
    <t>Krahasimi në % 2023/22</t>
  </si>
  <si>
    <t>Përshkrimi</t>
  </si>
  <si>
    <t>Buxheti Aktual</t>
  </si>
  <si>
    <t>Allocated</t>
  </si>
  <si>
    <t>E paalokuar</t>
  </si>
  <si>
    <t>Aktuali</t>
  </si>
  <si>
    <t>Zotim /Obligimet në pritje</t>
  </si>
  <si>
    <t>Buxheti FreeBalance</t>
  </si>
  <si>
    <t>CAT / RESP / PCLASS / SUBCL</t>
  </si>
  <si>
    <t>A</t>
  </si>
  <si>
    <t>B</t>
  </si>
  <si>
    <t>A - B</t>
  </si>
  <si>
    <t>C</t>
  </si>
  <si>
    <t>D</t>
  </si>
  <si>
    <t>A - ( C + D )</t>
  </si>
  <si>
    <t>A - E</t>
  </si>
  <si>
    <t xml:space="preserve">    10 BUXHETI</t>
  </si>
  <si>
    <t xml:space="preserve">      659 HANI I ELEZIT</t>
  </si>
  <si>
    <t xml:space="preserve">        16035 ZYRA E KRYETARIT - HANI I ELEZIT</t>
  </si>
  <si>
    <t xml:space="preserve">          11 PAGA DHE SHTESA</t>
  </si>
  <si>
    <t xml:space="preserve">          13 MALLRA DHE SHËRBIME</t>
  </si>
  <si>
    <t xml:space="preserve">        16335 ADMINISTRATA - HANI I ELEZIT</t>
  </si>
  <si>
    <t xml:space="preserve">          14 SHPENZIME KOMUNALE</t>
  </si>
  <si>
    <t xml:space="preserve">        16935 ZYRA E KUVENDIT KOMUNAL - HANI I ELEZIT</t>
  </si>
  <si>
    <t xml:space="preserve">        17535 BUXHETI - HANI  ELEZIT</t>
  </si>
  <si>
    <t xml:space="preserve">        18444 PARANDALIMI DHE INSPEKTIMI I ZJARRIT</t>
  </si>
  <si>
    <t xml:space="preserve">          30 PASURITË JOFINANCIARE</t>
  </si>
  <si>
    <t xml:space="preserve">        19675 ZYRA LOKALE E KOMUNITETEVE - HANI I ELEZIT</t>
  </si>
  <si>
    <t xml:space="preserve">        47115 PYLLTARIA   INSPEKCIONI - HANI I ELEZIT</t>
  </si>
  <si>
    <t xml:space="preserve">        48035 PLANIFIKIMI DHE ZHVILLIMI EKONOMIK - HANI  ELEZIT</t>
  </si>
  <si>
    <t xml:space="preserve">        66480 PLANIFIKIMI URBANIZMI INSPEKCIONI - HANI  ELEZIT</t>
  </si>
  <si>
    <t xml:space="preserve">        73044 ADMINISTRATA - HANI I ELEZIT</t>
  </si>
  <si>
    <t xml:space="preserve">        75050 SHËRBIMET E KUJDESIT PRIMAR SHËNDETËSOR - HANI I ELEZIT</t>
  </si>
  <si>
    <t xml:space="preserve">        75671 SHËRBIMET SOCIALE - HANI ELEZIT</t>
  </si>
  <si>
    <t xml:space="preserve">        92175 ADMINISTRATA - HANI I ELEZIT</t>
  </si>
  <si>
    <t xml:space="preserve">        92890 ARSIMI PARAFILLOR DHE  ÇERDHET - HANI I  ELEZIT</t>
  </si>
  <si>
    <t xml:space="preserve">        94020 ARSIMI FILLOR - HANI  ELEZIT</t>
  </si>
  <si>
    <t xml:space="preserve">        95220 ARSIMI I MESËM - HANI I ELEZIT</t>
  </si>
  <si>
    <t xml:space="preserve">    21 TE HYRAT VETANAKE</t>
  </si>
  <si>
    <t xml:space="preserve">          20 SUBVENCIONE DHE TRANSFERE</t>
  </si>
  <si>
    <t>Totali I Përgjithshëm</t>
  </si>
  <si>
    <t>Progresi në %</t>
  </si>
  <si>
    <t>RAPORTI I KONTROLLIT BUXHETOR: PERIUDHA JANAR-MARS 2023</t>
  </si>
  <si>
    <t>Krahasimi në %</t>
  </si>
  <si>
    <t>Furnizime mjekësore</t>
  </si>
  <si>
    <t>Dru</t>
  </si>
  <si>
    <t>Regjistrimi i automjeteve</t>
  </si>
  <si>
    <t>Shërbime të ndryshme shëndetësore</t>
  </si>
  <si>
    <t>Kodi</t>
  </si>
  <si>
    <t>Pagat neto përmes listës së pagave</t>
  </si>
  <si>
    <t>Pagesa për sindikatë</t>
  </si>
  <si>
    <t>Anëtarësim-Oda e Infermierëve të Kosovës</t>
  </si>
  <si>
    <t>Anëtarësim-Oda e Mjekëve të Kosovës</t>
  </si>
  <si>
    <t>Punëtorët me kontratë-jo ne listen e pagave</t>
  </si>
  <si>
    <t>Tatimi i ndalur në të ardhurat personale</t>
  </si>
  <si>
    <t>Kontributi pensional-punëtori</t>
  </si>
  <si>
    <t>Kontributi pensional-punëdhësi</t>
  </si>
  <si>
    <t>Pagesa për vendime gjyqësore</t>
  </si>
  <si>
    <t>Totali për paga dhe shtesa</t>
  </si>
  <si>
    <t>2</t>
  </si>
  <si>
    <t>Shpenzimi 2022</t>
  </si>
  <si>
    <t>Shpenzimet e udhëtimit zyrtar brenda vendit (transporti i nxënësve)</t>
  </si>
  <si>
    <t>Shpenzimet e udhëtimit zyrtar jashtë vendit</t>
  </si>
  <si>
    <t>Shpenzimet për internet</t>
  </si>
  <si>
    <t>Shpenzimet e telefonisë mobile</t>
  </si>
  <si>
    <t>Shpenzimet postare</t>
  </si>
  <si>
    <t>Shpenzime të vogla - Para xhepi</t>
  </si>
  <si>
    <t>Akomodimi-Udhëtimet zyrtare jashtë vendit</t>
  </si>
  <si>
    <t>Shpenzimet tjera të udhëtimeve zyrtare jashtë vendit</t>
  </si>
  <si>
    <t>Shërbimet e përfaqësimit-avokaturës</t>
  </si>
  <si>
    <t>Shërbime të ndryshme intelektuale dhe këshilldhënëse</t>
  </si>
  <si>
    <t>Shërbimet e shtypit - Jo marketing</t>
  </si>
  <si>
    <t>Shërbime kontraktuese tjera</t>
  </si>
  <si>
    <t>Shërbime teknike</t>
  </si>
  <si>
    <t>Shpenzimet për anëtarsim</t>
  </si>
  <si>
    <t>Shërbime e varrimit</t>
  </si>
  <si>
    <t>Mobilje me pak se 1000 euro</t>
  </si>
  <si>
    <t>Kompjuter me pak se 1000 euro</t>
  </si>
  <si>
    <t>Paisje specialistike mjekësore më pak se 1000€</t>
  </si>
  <si>
    <t>Pajisje tjera me pak se 1000 euro</t>
  </si>
  <si>
    <t>Blerja e librave dhe veprave artistike</t>
  </si>
  <si>
    <t>Furnizim me ushqim dhe pije (jo dreka zyrtare)</t>
  </si>
  <si>
    <t>Furnizime pastrimi</t>
  </si>
  <si>
    <t>Furnizim me veshmbathje</t>
  </si>
  <si>
    <t>Akomodim</t>
  </si>
  <si>
    <t>Derivate për gjenerator</t>
  </si>
  <si>
    <t>Karburant për vetura</t>
  </si>
  <si>
    <t>Avans për pety cash</t>
  </si>
  <si>
    <t>Provizioni Bankar</t>
  </si>
  <si>
    <t>Sigurimi i automjeteve</t>
  </si>
  <si>
    <t>Mirëmbajtja dhe riparimi i automjeteve</t>
  </si>
  <si>
    <t>Mirëmbajtja e ndërtesave</t>
  </si>
  <si>
    <t>Mirëmbajtja e shkollave</t>
  </si>
  <si>
    <t xml:space="preserve">Mirëmbajtja e objekteve shëndetësore </t>
  </si>
  <si>
    <t>Mirëmbajtja e rrugëve lokale</t>
  </si>
  <si>
    <t>Mirëmbajtja e mobileve dhe paisjeve</t>
  </si>
  <si>
    <t>Qiraja për paisje</t>
  </si>
  <si>
    <t>Qiraja për makineri</t>
  </si>
  <si>
    <t>Reklamat dhe konkurset</t>
  </si>
  <si>
    <t>Botimet e publikimeve</t>
  </si>
  <si>
    <t>Drekat zyrtare</t>
  </si>
  <si>
    <t>Shpenzime-vendimet e gjykatave</t>
  </si>
  <si>
    <t>Totali për mallra dhe shërbime</t>
  </si>
  <si>
    <t>3</t>
  </si>
  <si>
    <t>Shpenzimet komunale</t>
  </si>
  <si>
    <t>Rryma</t>
  </si>
  <si>
    <t>Mbeturinat</t>
  </si>
  <si>
    <t>Shpenzimet e telefonisë fikse</t>
  </si>
  <si>
    <t>Totali për shpenzime komunale</t>
  </si>
  <si>
    <t>4</t>
  </si>
  <si>
    <t>Subvencionet dhe transferet</t>
  </si>
  <si>
    <t>Subvencione për entitete jo-publike</t>
  </si>
  <si>
    <t>Transfere për qeveri tjera</t>
  </si>
  <si>
    <t>Pagesë për përfitues individual</t>
  </si>
  <si>
    <t>Totali në subvencione dhe transfere</t>
  </si>
  <si>
    <t>5</t>
  </si>
  <si>
    <t>Investimet kapitale</t>
  </si>
  <si>
    <t>Objekte arsimore</t>
  </si>
  <si>
    <t>Objekte shëndetësore</t>
  </si>
  <si>
    <t>Objekte kulturore</t>
  </si>
  <si>
    <t>Objekte sportive</t>
  </si>
  <si>
    <t>Ndërtimi i rrugëve lokale</t>
  </si>
  <si>
    <t>Trotuare</t>
  </si>
  <si>
    <t>Kanalizimi</t>
  </si>
  <si>
    <t>Ujësjellësi</t>
  </si>
  <si>
    <t>Mirëmbajtja investive</t>
  </si>
  <si>
    <t xml:space="preserve">Furnizim me rrymë gjenerim &amp; transmis. </t>
  </si>
  <si>
    <t>Paisje të teknologjisë Informative</t>
  </si>
  <si>
    <t>Mobilje</t>
  </si>
  <si>
    <t>Paisje tjera mjekësore</t>
  </si>
  <si>
    <t>Toka</t>
  </si>
  <si>
    <t>Parqet Nacionale</t>
  </si>
  <si>
    <t>Paisje tjera</t>
  </si>
  <si>
    <t>Transfere Kapitale-Entitete Jopublike</t>
  </si>
  <si>
    <t>Xhip dhe kombibus</t>
  </si>
  <si>
    <t>Pagesa-vendime gjyqësore</t>
  </si>
  <si>
    <t>Totali për investime kapitale</t>
  </si>
  <si>
    <t>Totali per te gjitha kategorite e shpenzimeve</t>
  </si>
  <si>
    <t>Shpenzimi janar-mars 2022</t>
  </si>
  <si>
    <t>Shpenzimi janar-mars 2023</t>
  </si>
  <si>
    <t>Krahasimi 2023-2022</t>
  </si>
  <si>
    <t>Shpenzimi janar - mars 2023</t>
  </si>
  <si>
    <t>Mallrat dhe shërbimet</t>
  </si>
  <si>
    <t>Shpenzimi janar - mars 2022</t>
  </si>
  <si>
    <t>Shpenzimi 2023</t>
  </si>
  <si>
    <t>Furnizim pë zyrë</t>
  </si>
  <si>
    <t>Telefona (më pak se 1000 euro)</t>
  </si>
  <si>
    <t>Shpenzimi  2023</t>
  </si>
  <si>
    <t>Nr</t>
  </si>
  <si>
    <t>5=2-3</t>
  </si>
  <si>
    <t>Certifikatat e lindjes</t>
  </si>
  <si>
    <t>Certifikatat e kurorëzimit</t>
  </si>
  <si>
    <t>Certifikatat e vdekjes</t>
  </si>
  <si>
    <t>Certifikata tjera ofiqarie</t>
  </si>
  <si>
    <t>Taksa për verifikimin e dok. të ndryshme</t>
  </si>
  <si>
    <t>Taksa administrative</t>
  </si>
  <si>
    <t>I</t>
  </si>
  <si>
    <r>
      <t xml:space="preserve">Administrata e Përgjithshme </t>
    </r>
    <r>
      <rPr>
        <b/>
        <sz val="11"/>
        <color indexed="8"/>
        <rFont val="Calibri"/>
        <family val="2"/>
      </rPr>
      <t xml:space="preserve">                     </t>
    </r>
  </si>
  <si>
    <t>Tatimi në pronë dhe në tokë</t>
  </si>
  <si>
    <t>Taksë për regjistrim të automjeteve</t>
  </si>
  <si>
    <t>II</t>
  </si>
  <si>
    <t xml:space="preserve">Buxhet dhe Financa                              </t>
  </si>
  <si>
    <t>Të hyrat nga reklamimet publike</t>
  </si>
  <si>
    <t>Licenca tjera për afarizëm</t>
  </si>
  <si>
    <t>Taksa tjera administrative</t>
  </si>
  <si>
    <t>Gjobat tjera</t>
  </si>
  <si>
    <t xml:space="preserve">             -   </t>
  </si>
  <si>
    <t>III</t>
  </si>
  <si>
    <t xml:space="preserve">Shërbimet Publike                                 </t>
  </si>
  <si>
    <t>Ndërrim destinimi i tokës</t>
  </si>
  <si>
    <t>Shfrytëzimi i pronës publike</t>
  </si>
  <si>
    <t>IV</t>
  </si>
  <si>
    <t>Bujqësia dhe Zhvillimi Rural</t>
  </si>
  <si>
    <t>Të hyrat nga ushtrimi i veprimt. afariste</t>
  </si>
  <si>
    <t>Gjoba nga Inspektoriati</t>
  </si>
  <si>
    <t>Licenca për pranim teknik të lokalit</t>
  </si>
  <si>
    <t>V</t>
  </si>
  <si>
    <t xml:space="preserve">Zhvillimi Ekonomik                               </t>
  </si>
  <si>
    <t>Taksa komunale për leje ndërtimi</t>
  </si>
  <si>
    <t>Taksa komunale për demolim</t>
  </si>
  <si>
    <t>Taksë për bartjen e pronësisë</t>
  </si>
  <si>
    <t>Shërbime të ndryshme kadastrale</t>
  </si>
  <si>
    <t>Taksë për legalizim të objekteve</t>
  </si>
  <si>
    <t>Të hyrat nga shitja e pasurisë</t>
  </si>
  <si>
    <t>Gjobat nga inspektoriati</t>
  </si>
  <si>
    <t>Të hyra nga konfiskimi</t>
  </si>
  <si>
    <t xml:space="preserve">- </t>
  </si>
  <si>
    <t>VII</t>
  </si>
  <si>
    <t xml:space="preserve">Urbanizimi dhe Kadastri                        </t>
  </si>
  <si>
    <t>Participimet në Arsim</t>
  </si>
  <si>
    <t>VIII</t>
  </si>
  <si>
    <t xml:space="preserve">Arsimi                                                    </t>
  </si>
  <si>
    <t>Taksa për shërbimet sociale</t>
  </si>
  <si>
    <t>Certifikata mjekësore</t>
  </si>
  <si>
    <t>Participimet në shëndetësi</t>
  </si>
  <si>
    <t>Inspektimi Higjeniko-Sanitar</t>
  </si>
  <si>
    <t xml:space="preserve">Shëndetësia dhe MS                            </t>
  </si>
  <si>
    <t xml:space="preserve">TË HYRAT DIREKTE  </t>
  </si>
  <si>
    <t>Të hyrat nga dënimet në trafik</t>
  </si>
  <si>
    <t>Të hyrat nga dënimet në gjykata</t>
  </si>
  <si>
    <t xml:space="preserve">TË HYRAT INDIREKTE                        </t>
  </si>
  <si>
    <t>TOTALI I PËRGJITHSHËM (A + B)</t>
  </si>
  <si>
    <t>RAPORTI I TE HYRAVE VETANAKE JANAR-MARS 2023</t>
  </si>
  <si>
    <t>Realizimi  2023</t>
  </si>
  <si>
    <t>Realizimi 2022</t>
  </si>
  <si>
    <t>Krahasimi në euro 2023-2022</t>
  </si>
  <si>
    <t>SHPENZIMET SIPAS PLANIT KONTABËL PËR PERIUDHËN JANAR-MARS 2023</t>
  </si>
  <si>
    <t>INVESTIMET KAPITALE PËR PERIUDHËN JANAR-MARS 2023</t>
  </si>
  <si>
    <t>Programi/përshkrimi</t>
  </si>
  <si>
    <t>10-BKK</t>
  </si>
  <si>
    <t>21-THV</t>
  </si>
  <si>
    <t>TOTALI 2023</t>
  </si>
  <si>
    <t>SHPENZIMET KAPITALE TOTALE</t>
  </si>
  <si>
    <t>Shërbimet publike dhe emergjenca</t>
  </si>
  <si>
    <t>Parandalimi dhe inspektimi i zjarreve</t>
  </si>
  <si>
    <t>Rregullimi i kanalit të ujitjes në vendin Lloka në Seçishtë</t>
  </si>
  <si>
    <t>Ndërtimi i pendës në Sarasellë në fshatin Seçishtë</t>
  </si>
  <si>
    <t>Rregullimi i krojeve publike në fshatrat: Dromjak, Dimcë, Paldenicë dhe Rezhancë</t>
  </si>
  <si>
    <t>Ndriçimi publik në fshatrat: Pustenik, Dimcë, Gorancë, Krivenik, Seçishtë</t>
  </si>
  <si>
    <t>Shtimi i kapaciteteve të ujit dhe vendosja e ujëmatësve në Lagjen e Re dhe në Han të Elezit</t>
  </si>
  <si>
    <t>Planifikim urban dhe mjedisi</t>
  </si>
  <si>
    <t xml:space="preserve">Planifikimi urban dhe inspeksioni </t>
  </si>
  <si>
    <t>Rregullimi i shtratit të lumit Lepenc</t>
  </si>
  <si>
    <t>Mjete të lira për bashkëinvestime</t>
  </si>
  <si>
    <t>Asfaltimi i rrugës Gorancë-Krivenik</t>
  </si>
  <si>
    <t xml:space="preserve">Rregullimi i varrezave të qytetit </t>
  </si>
  <si>
    <t>Rregullimi i parkut në rrugën "Isa Berisha" (asfaltim, trotuar, ndriçim publik, gjelbërim)</t>
  </si>
  <si>
    <t>Rregullimi i kanalizimeve në Han të Elezit në Rr. Isa Berisha dhe zonat rurale në fshatrat: Paldenicë, Seçishtë, Pustenik, Gorancë, Dermjak, Krivenik, Dimcë</t>
  </si>
  <si>
    <t>Rregullimi i prrockave dhe i kanalizimeve atmosferike në zonën urbane Rr. Adem Jashari dhe fshatin Paldenicë</t>
  </si>
  <si>
    <t>Ndërtimi i rrugës transit në fshatin Gorancë</t>
  </si>
  <si>
    <t>Vendosja e pajisjes digjitale E-Kioska në Han të Elezit</t>
  </si>
  <si>
    <t>Ndërtimi dhe rregullimi i këndeve të lojërave në Han të Elezit dhe fshatrat Gorancë, Paldenicë, Seçishtë</t>
  </si>
  <si>
    <t>Ndërtimi i mureve mbrojtëse në Lagjen e Re dhe në fshatrat: Paldenicë, Dermjak, Pustenik,Seçishtë, Gorancë, Krivenik, Dimcë</t>
  </si>
  <si>
    <t>Vendosja e ekranit për prezantimin e rezultateve të ndotjes së ajrit në Rr. Nuri Bushi</t>
  </si>
  <si>
    <t>Renovimi i objektit të Komunës</t>
  </si>
  <si>
    <t>Asfaltimi i rrugës Lagja Ramuk - Fshati Paldenicë</t>
  </si>
  <si>
    <t>Ndërtimi i parkut te rruga Lepenci</t>
  </si>
  <si>
    <t>Ndërtimi i trotuareve për këmbësor në Han të Elezit në Rr. Adem Jashari, Udha e Shkronjave, Driton Loku, Paldenicë</t>
  </si>
  <si>
    <t>Ndërtimi i mbikalimeve në Rr. Martirët Bushi dhe Rr. Lepenci</t>
  </si>
  <si>
    <t>Ndërtimi i aneksit për këmbësor në urën e Seçishtës</t>
  </si>
  <si>
    <t>Shtrimi me kubëza betoni të rrugicave dhe trotuareve në Han të Elezit dhe fshatrat: Paldenicë, Seçishtë, Dimcë, Pustenik, Gorancë, Dermjak, Rezhancë, Krivenik</t>
  </si>
  <si>
    <t>Ndërtimi (Rihapja, zgjerimi) dhe asfaltimi i rrugëve në fshatrat: Paldenicë, Pustenik, Seçishtë, Gorancë, Dimcë, Krivenik</t>
  </si>
  <si>
    <t>Fabrika e ujit nga ujësjellësi i Dimcës, Shtëpia e Kulturës - Imri Curri, Stadiumi i qytetit - Suad Brava - Shpronësim</t>
  </si>
  <si>
    <t>Rregullimi i shtigjeve për këmbësor dhe çiklistë përgjatë lumit Lepenc (Uji i thartë - Kulla me çeshme)</t>
  </si>
  <si>
    <t>Shëndetësia dhe Mirëqenia Sociale</t>
  </si>
  <si>
    <t>Shërbimet e shëndetësisë primare</t>
  </si>
  <si>
    <t>Rregullimi i oborrit të AMF-së në fshatin Gorancë</t>
  </si>
  <si>
    <t>Rregullimi i infrastrukturës dhe ndërtimi i një aneks objekti në QKMF</t>
  </si>
  <si>
    <t>Arsimi dhe shkenca</t>
  </si>
  <si>
    <t>Administrata</t>
  </si>
  <si>
    <t>Ndërtimi i shkallëve emergjente nëpër shkollat: SHML. Dardania, SHFMU. Veli Ballazhi, SHFMU. Kështjella e Diturisë</t>
  </si>
  <si>
    <t>Arsimi fillor, i mesëm i ulët</t>
  </si>
  <si>
    <t>Ndërtimi i objektit të SHFMU në Lagjen e Re</t>
  </si>
  <si>
    <t>Rregullimi i infrastrukturës shkollore në SHML - Dardania, SHFMU - Ilaz Thaçi, SHFMU - Kështjella e Diturisë dhe SHMFU - Veli Ballazhi</t>
  </si>
  <si>
    <t>Shpenzimi Janar-Mars 2023</t>
  </si>
  <si>
    <t>Taksa për regjistrimin e trashëgimisë</t>
  </si>
  <si>
    <t>Nr. 04/3087/2023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</si>
</sst>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8"/>
      <name val="Times New Roman"/>
      <family val="1"/>
    </font>
    <font>
      <sz val="25"/>
      <name val="Times New Roman"/>
      <family val="1"/>
    </font>
    <font>
      <b/>
      <sz val="20"/>
      <color rgb="FF17365D"/>
      <name val="Times New Roman"/>
      <family val="1"/>
    </font>
    <font>
      <b/>
      <sz val="10"/>
      <name val="Times New Roman"/>
      <family val="1"/>
    </font>
    <font>
      <b/>
      <sz val="11"/>
      <color rgb="FF365F91"/>
      <name val="Times New Roman"/>
      <family val="1"/>
    </font>
    <font>
      <sz val="1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0"/>
      <name val="Lucida Sans Unicode"/>
      <family val="2"/>
    </font>
    <font>
      <sz val="10"/>
      <name val="Arial"/>
      <family val="2"/>
    </font>
    <font>
      <sz val="11"/>
      <name val="Times New Roman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.5"/>
      <name val="Times New Roman"/>
      <family val="1"/>
    </font>
    <font>
      <b/>
      <sz val="11"/>
      <color indexed="8"/>
      <name val="Calibri"/>
      <family val="2"/>
    </font>
    <font>
      <b/>
      <sz val="10.5"/>
      <name val="Times New Roman"/>
      <family val="1"/>
    </font>
    <font>
      <b/>
      <sz val="10.5"/>
      <color theme="1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u/>
      <sz val="1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</cellStyleXfs>
  <cellXfs count="282">
    <xf numFmtId="0" fontId="0" fillId="0" borderId="0" xfId="0"/>
    <xf numFmtId="0" fontId="0" fillId="3" borderId="1" xfId="0" applyFill="1" applyBorder="1" applyAlignment="1"/>
    <xf numFmtId="0" fontId="0" fillId="3" borderId="0" xfId="0" applyFill="1" applyBorder="1" applyAlignment="1"/>
    <xf numFmtId="0" fontId="0" fillId="3" borderId="2" xfId="0" applyFill="1" applyBorder="1" applyAlignment="1"/>
    <xf numFmtId="0" fontId="0" fillId="3" borderId="1" xfId="0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 indent="4"/>
    </xf>
    <xf numFmtId="0" fontId="0" fillId="3" borderId="0" xfId="0" applyFill="1" applyBorder="1" applyAlignment="1">
      <alignment horizontal="left" indent="4"/>
    </xf>
    <xf numFmtId="0" fontId="3" fillId="3" borderId="0" xfId="0" applyFont="1" applyFill="1" applyBorder="1" applyAlignment="1"/>
    <xf numFmtId="0" fontId="8" fillId="0" borderId="0" xfId="0" applyFont="1"/>
    <xf numFmtId="0" fontId="9" fillId="0" borderId="0" xfId="0" applyFont="1"/>
    <xf numFmtId="0" fontId="0" fillId="0" borderId="3" xfId="0" applyBorder="1"/>
    <xf numFmtId="0" fontId="10" fillId="4" borderId="3" xfId="0" applyFont="1" applyFill="1" applyBorder="1" applyAlignment="1" applyProtection="1">
      <alignment horizontal="center" vertical="center" wrapText="1"/>
    </xf>
    <xf numFmtId="4" fontId="10" fillId="4" borderId="3" xfId="0" applyNumberFormat="1" applyFont="1" applyFill="1" applyBorder="1" applyAlignment="1" applyProtection="1">
      <alignment horizontal="right" vertical="center" wrapText="1"/>
    </xf>
    <xf numFmtId="4" fontId="13" fillId="4" borderId="3" xfId="0" applyNumberFormat="1" applyFont="1" applyFill="1" applyBorder="1" applyAlignment="1" applyProtection="1">
      <alignment horizontal="right" vertical="center" wrapText="1"/>
    </xf>
    <xf numFmtId="4" fontId="10" fillId="3" borderId="3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2" fillId="5" borderId="3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right" vertical="center"/>
    </xf>
    <xf numFmtId="0" fontId="2" fillId="5" borderId="3" xfId="1" applyFont="1" applyFill="1" applyBorder="1" applyAlignment="1">
      <alignment horizontal="center"/>
    </xf>
    <xf numFmtId="4" fontId="2" fillId="5" borderId="3" xfId="1" applyNumberFormat="1" applyFont="1" applyFill="1" applyBorder="1"/>
    <xf numFmtId="4" fontId="1" fillId="5" borderId="3" xfId="1" applyNumberFormat="1" applyFont="1" applyFill="1" applyBorder="1" applyAlignment="1">
      <alignment horizontal="right" vertical="center"/>
    </xf>
    <xf numFmtId="2" fontId="1" fillId="5" borderId="3" xfId="1" applyNumberFormat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horizontal="center" vertical="center"/>
    </xf>
    <xf numFmtId="10" fontId="1" fillId="5" borderId="4" xfId="1" applyNumberFormat="1" applyFont="1" applyFill="1" applyBorder="1" applyAlignment="1">
      <alignment horizontal="right" vertical="center"/>
    </xf>
    <xf numFmtId="0" fontId="2" fillId="5" borderId="5" xfId="1" applyFont="1" applyFill="1" applyBorder="1" applyAlignment="1">
      <alignment horizontal="center" vertical="center"/>
    </xf>
    <xf numFmtId="10" fontId="1" fillId="5" borderId="5" xfId="1" applyNumberFormat="1" applyFont="1" applyFill="1" applyBorder="1" applyAlignment="1">
      <alignment horizontal="right" vertical="center"/>
    </xf>
    <xf numFmtId="4" fontId="17" fillId="5" borderId="3" xfId="0" applyNumberFormat="1" applyFont="1" applyFill="1" applyBorder="1"/>
    <xf numFmtId="0" fontId="0" fillId="5" borderId="3" xfId="0" applyFill="1" applyBorder="1"/>
    <xf numFmtId="0" fontId="1" fillId="5" borderId="3" xfId="0" applyFont="1" applyFill="1" applyBorder="1"/>
    <xf numFmtId="4" fontId="16" fillId="5" borderId="3" xfId="0" applyNumberFormat="1" applyFont="1" applyFill="1" applyBorder="1"/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6" borderId="5" xfId="0" applyFont="1" applyFill="1" applyBorder="1"/>
    <xf numFmtId="0" fontId="20" fillId="6" borderId="3" xfId="0" applyFont="1" applyFill="1" applyBorder="1"/>
    <xf numFmtId="0" fontId="20" fillId="6" borderId="3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4" xfId="0" applyFont="1" applyFill="1" applyBorder="1"/>
    <xf numFmtId="0" fontId="3" fillId="0" borderId="5" xfId="0" applyFont="1" applyBorder="1"/>
    <xf numFmtId="0" fontId="3" fillId="0" borderId="3" xfId="0" applyFont="1" applyBorder="1"/>
    <xf numFmtId="164" fontId="3" fillId="0" borderId="4" xfId="2" applyFont="1" applyBorder="1"/>
    <xf numFmtId="4" fontId="22" fillId="0" borderId="3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/>
    <xf numFmtId="0" fontId="22" fillId="0" borderId="3" xfId="0" applyFont="1" applyBorder="1" applyAlignment="1">
      <alignment horizontal="right" vertical="center" wrapText="1"/>
    </xf>
    <xf numFmtId="164" fontId="3" fillId="0" borderId="3" xfId="2" applyFont="1" applyBorder="1"/>
    <xf numFmtId="164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/>
    <xf numFmtId="0" fontId="20" fillId="3" borderId="10" xfId="0" applyFont="1" applyFill="1" applyBorder="1"/>
    <xf numFmtId="0" fontId="20" fillId="3" borderId="9" xfId="0" applyFont="1" applyFill="1" applyBorder="1"/>
    <xf numFmtId="164" fontId="20" fillId="3" borderId="9" xfId="2" applyFont="1" applyFill="1" applyBorder="1"/>
    <xf numFmtId="164" fontId="20" fillId="3" borderId="11" xfId="2" applyFont="1" applyFill="1" applyBorder="1"/>
    <xf numFmtId="164" fontId="20" fillId="3" borderId="9" xfId="0" applyNumberFormat="1" applyFont="1" applyFill="1" applyBorder="1"/>
    <xf numFmtId="164" fontId="20" fillId="3" borderId="12" xfId="2" applyFont="1" applyFill="1" applyBorder="1"/>
    <xf numFmtId="0" fontId="20" fillId="6" borderId="6" xfId="0" applyFont="1" applyFill="1" applyBorder="1"/>
    <xf numFmtId="0" fontId="20" fillId="6" borderId="7" xfId="0" applyFont="1" applyFill="1" applyBorder="1"/>
    <xf numFmtId="0" fontId="20" fillId="6" borderId="7" xfId="0" applyFont="1" applyFill="1" applyBorder="1" applyAlignment="1">
      <alignment horizontal="center" wrapText="1"/>
    </xf>
    <xf numFmtId="0" fontId="20" fillId="6" borderId="8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4" fontId="3" fillId="0" borderId="3" xfId="0" applyNumberFormat="1" applyFont="1" applyBorder="1"/>
    <xf numFmtId="4" fontId="3" fillId="0" borderId="4" xfId="2" applyNumberFormat="1" applyFont="1" applyBorder="1"/>
    <xf numFmtId="0" fontId="3" fillId="0" borderId="3" xfId="0" applyFont="1" applyBorder="1" applyAlignment="1"/>
    <xf numFmtId="0" fontId="3" fillId="0" borderId="3" xfId="0" applyFont="1" applyBorder="1" applyAlignment="1">
      <alignment wrapText="1"/>
    </xf>
    <xf numFmtId="164" fontId="20" fillId="0" borderId="3" xfId="2" applyFont="1" applyBorder="1"/>
    <xf numFmtId="4" fontId="20" fillId="3" borderId="12" xfId="2" applyNumberFormat="1" applyFont="1" applyFill="1" applyBorder="1"/>
    <xf numFmtId="0" fontId="20" fillId="6" borderId="7" xfId="0" applyFont="1" applyFill="1" applyBorder="1" applyAlignment="1">
      <alignment horizontal="center"/>
    </xf>
    <xf numFmtId="4" fontId="3" fillId="3" borderId="12" xfId="2" applyNumberFormat="1" applyFont="1" applyFill="1" applyBorder="1"/>
    <xf numFmtId="4" fontId="20" fillId="3" borderId="9" xfId="0" applyNumberFormat="1" applyFont="1" applyFill="1" applyBorder="1"/>
    <xf numFmtId="0" fontId="3" fillId="6" borderId="5" xfId="0" applyFont="1" applyFill="1" applyBorder="1"/>
    <xf numFmtId="0" fontId="3" fillId="6" borderId="3" xfId="0" applyFont="1" applyFill="1" applyBorder="1"/>
    <xf numFmtId="164" fontId="3" fillId="6" borderId="3" xfId="2" applyFont="1" applyFill="1" applyBorder="1" applyAlignment="1">
      <alignment horizontal="center"/>
    </xf>
    <xf numFmtId="164" fontId="3" fillId="6" borderId="3" xfId="2" applyFont="1" applyFill="1" applyBorder="1" applyAlignment="1">
      <alignment horizontal="center" wrapText="1"/>
    </xf>
    <xf numFmtId="4" fontId="3" fillId="6" borderId="3" xfId="0" applyNumberFormat="1" applyFont="1" applyFill="1" applyBorder="1" applyAlignment="1">
      <alignment horizontal="center" wrapText="1"/>
    </xf>
    <xf numFmtId="4" fontId="3" fillId="6" borderId="4" xfId="2" applyNumberFormat="1" applyFont="1" applyFill="1" applyBorder="1" applyAlignment="1">
      <alignment horizontal="center" wrapText="1"/>
    </xf>
    <xf numFmtId="164" fontId="3" fillId="0" borderId="3" xfId="2" applyFont="1" applyBorder="1" applyAlignment="1">
      <alignment wrapText="1"/>
    </xf>
    <xf numFmtId="4" fontId="23" fillId="0" borderId="0" xfId="0" applyNumberFormat="1" applyFont="1"/>
    <xf numFmtId="0" fontId="3" fillId="7" borderId="10" xfId="0" applyFont="1" applyFill="1" applyBorder="1"/>
    <xf numFmtId="0" fontId="20" fillId="7" borderId="9" xfId="0" applyFont="1" applyFill="1" applyBorder="1"/>
    <xf numFmtId="164" fontId="20" fillId="7" borderId="9" xfId="2" applyFont="1" applyFill="1" applyBorder="1"/>
    <xf numFmtId="164" fontId="20" fillId="7" borderId="9" xfId="0" applyNumberFormat="1" applyFont="1" applyFill="1" applyBorder="1"/>
    <xf numFmtId="164" fontId="20" fillId="7" borderId="12" xfId="2" applyFont="1" applyFill="1" applyBorder="1"/>
    <xf numFmtId="0" fontId="3" fillId="3" borderId="3" xfId="0" applyFont="1" applyFill="1" applyBorder="1"/>
    <xf numFmtId="0" fontId="20" fillId="3" borderId="3" xfId="0" applyFont="1" applyFill="1" applyBorder="1"/>
    <xf numFmtId="164" fontId="20" fillId="3" borderId="3" xfId="0" applyNumberFormat="1" applyFont="1" applyFill="1" applyBorder="1"/>
    <xf numFmtId="164" fontId="20" fillId="3" borderId="3" xfId="2" applyFont="1" applyFill="1" applyBorder="1"/>
    <xf numFmtId="0" fontId="20" fillId="6" borderId="7" xfId="0" applyFont="1" applyFill="1" applyBorder="1" applyAlignment="1">
      <alignment wrapText="1"/>
    </xf>
    <xf numFmtId="0" fontId="24" fillId="0" borderId="5" xfId="0" applyFont="1" applyBorder="1"/>
    <xf numFmtId="0" fontId="24" fillId="0" borderId="3" xfId="0" applyFont="1" applyBorder="1"/>
    <xf numFmtId="164" fontId="24" fillId="0" borderId="3" xfId="2" applyFont="1" applyBorder="1"/>
    <xf numFmtId="4" fontId="24" fillId="0" borderId="3" xfId="0" applyNumberFormat="1" applyFont="1" applyBorder="1"/>
    <xf numFmtId="4" fontId="24" fillId="0" borderId="4" xfId="2" applyNumberFormat="1" applyFont="1" applyBorder="1"/>
    <xf numFmtId="0" fontId="23" fillId="0" borderId="0" xfId="3"/>
    <xf numFmtId="0" fontId="17" fillId="0" borderId="0" xfId="0" applyFont="1"/>
    <xf numFmtId="0" fontId="21" fillId="8" borderId="13" xfId="3" applyFont="1" applyFill="1" applyBorder="1" applyAlignment="1">
      <alignment horizontal="center" vertical="center" wrapText="1"/>
    </xf>
    <xf numFmtId="0" fontId="21" fillId="8" borderId="14" xfId="3" applyFont="1" applyFill="1" applyBorder="1" applyAlignment="1">
      <alignment horizontal="center" vertical="center"/>
    </xf>
    <xf numFmtId="0" fontId="25" fillId="8" borderId="13" xfId="3" applyFont="1" applyFill="1" applyBorder="1" applyAlignment="1">
      <alignment horizontal="center" vertical="center" wrapText="1"/>
    </xf>
    <xf numFmtId="0" fontId="25" fillId="8" borderId="14" xfId="3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9" fillId="9" borderId="15" xfId="3" applyFont="1" applyFill="1" applyBorder="1" applyAlignment="1">
      <alignment horizontal="center" vertical="center" wrapText="1"/>
    </xf>
    <xf numFmtId="0" fontId="19" fillId="9" borderId="16" xfId="3" applyFont="1" applyFill="1" applyBorder="1" applyAlignment="1">
      <alignment horizontal="center" vertical="center"/>
    </xf>
    <xf numFmtId="0" fontId="21" fillId="9" borderId="15" xfId="3" applyFont="1" applyFill="1" applyBorder="1" applyAlignment="1">
      <alignment horizontal="center" vertical="center" wrapText="1"/>
    </xf>
    <xf numFmtId="0" fontId="21" fillId="9" borderId="13" xfId="3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/>
    </xf>
    <xf numFmtId="0" fontId="19" fillId="3" borderId="15" xfId="3" applyFont="1" applyFill="1" applyBorder="1" applyAlignment="1">
      <alignment horizontal="center"/>
    </xf>
    <xf numFmtId="0" fontId="19" fillId="3" borderId="16" xfId="3" applyFont="1" applyFill="1" applyBorder="1"/>
    <xf numFmtId="164" fontId="27" fillId="3" borderId="15" xfId="4" applyFont="1" applyFill="1" applyBorder="1" applyAlignment="1">
      <alignment horizontal="right"/>
    </xf>
    <xf numFmtId="164" fontId="3" fillId="3" borderId="15" xfId="2" applyFont="1" applyFill="1" applyBorder="1"/>
    <xf numFmtId="0" fontId="19" fillId="3" borderId="18" xfId="3" applyFont="1" applyFill="1" applyBorder="1" applyAlignment="1">
      <alignment horizontal="center"/>
    </xf>
    <xf numFmtId="0" fontId="19" fillId="3" borderId="0" xfId="3" applyFont="1" applyFill="1" applyBorder="1"/>
    <xf numFmtId="164" fontId="27" fillId="3" borderId="18" xfId="4" applyFont="1" applyFill="1" applyBorder="1" applyAlignment="1">
      <alignment horizontal="right"/>
    </xf>
    <xf numFmtId="164" fontId="3" fillId="3" borderId="18" xfId="2" applyFont="1" applyFill="1" applyBorder="1"/>
    <xf numFmtId="0" fontId="19" fillId="3" borderId="19" xfId="3" applyFont="1" applyFill="1" applyBorder="1" applyAlignment="1">
      <alignment horizontal="center"/>
    </xf>
    <xf numFmtId="0" fontId="19" fillId="3" borderId="20" xfId="3" applyFont="1" applyFill="1" applyBorder="1"/>
    <xf numFmtId="164" fontId="27" fillId="3" borderId="19" xfId="4" applyFont="1" applyFill="1" applyBorder="1" applyAlignment="1">
      <alignment horizontal="right"/>
    </xf>
    <xf numFmtId="4" fontId="3" fillId="3" borderId="19" xfId="2" applyNumberFormat="1" applyFont="1" applyFill="1" applyBorder="1"/>
    <xf numFmtId="0" fontId="21" fillId="10" borderId="18" xfId="3" applyFont="1" applyFill="1" applyBorder="1" applyAlignment="1">
      <alignment horizontal="center"/>
    </xf>
    <xf numFmtId="0" fontId="21" fillId="10" borderId="0" xfId="3" applyFont="1" applyFill="1" applyBorder="1"/>
    <xf numFmtId="164" fontId="29" fillId="10" borderId="19" xfId="4" applyFont="1" applyFill="1" applyBorder="1" applyAlignment="1">
      <alignment horizontal="right"/>
    </xf>
    <xf numFmtId="164" fontId="29" fillId="10" borderId="20" xfId="4" applyFont="1" applyFill="1" applyBorder="1" applyAlignment="1">
      <alignment horizontal="right"/>
    </xf>
    <xf numFmtId="164" fontId="20" fillId="10" borderId="21" xfId="2" applyFont="1" applyFill="1" applyBorder="1"/>
    <xf numFmtId="0" fontId="19" fillId="3" borderId="17" xfId="3" applyFont="1" applyFill="1" applyBorder="1"/>
    <xf numFmtId="4" fontId="27" fillId="3" borderId="15" xfId="0" applyNumberFormat="1" applyFont="1" applyFill="1" applyBorder="1" applyAlignment="1">
      <alignment horizontal="right"/>
    </xf>
    <xf numFmtId="0" fontId="19" fillId="3" borderId="22" xfId="3" applyFont="1" applyFill="1" applyBorder="1"/>
    <xf numFmtId="4" fontId="27" fillId="3" borderId="19" xfId="0" applyNumberFormat="1" applyFont="1" applyFill="1" applyBorder="1" applyAlignment="1">
      <alignment horizontal="right"/>
    </xf>
    <xf numFmtId="164" fontId="3" fillId="3" borderId="19" xfId="2" applyFont="1" applyFill="1" applyBorder="1"/>
    <xf numFmtId="0" fontId="21" fillId="11" borderId="18" xfId="3" applyFont="1" applyFill="1" applyBorder="1" applyAlignment="1">
      <alignment horizontal="center"/>
    </xf>
    <xf numFmtId="0" fontId="21" fillId="11" borderId="0" xfId="3" applyFont="1" applyFill="1" applyBorder="1"/>
    <xf numFmtId="164" fontId="29" fillId="11" borderId="13" xfId="4" applyFont="1" applyFill="1" applyBorder="1" applyAlignment="1">
      <alignment horizontal="right"/>
    </xf>
    <xf numFmtId="164" fontId="29" fillId="12" borderId="0" xfId="4" applyFont="1" applyFill="1" applyAlignment="1">
      <alignment horizontal="right"/>
    </xf>
    <xf numFmtId="164" fontId="20" fillId="11" borderId="21" xfId="2" applyFont="1" applyFill="1" applyBorder="1"/>
    <xf numFmtId="0" fontId="19" fillId="3" borderId="21" xfId="3" applyFont="1" applyFill="1" applyBorder="1"/>
    <xf numFmtId="0" fontId="21" fillId="13" borderId="18" xfId="3" applyFont="1" applyFill="1" applyBorder="1" applyAlignment="1">
      <alignment horizontal="center"/>
    </xf>
    <xf numFmtId="0" fontId="21" fillId="13" borderId="0" xfId="3" applyFont="1" applyFill="1" applyBorder="1"/>
    <xf numFmtId="164" fontId="29" fillId="13" borderId="15" xfId="4" applyFont="1" applyFill="1" applyBorder="1" applyAlignment="1">
      <alignment horizontal="right"/>
    </xf>
    <xf numFmtId="164" fontId="29" fillId="13" borderId="0" xfId="4" applyFont="1" applyFill="1" applyAlignment="1">
      <alignment horizontal="right"/>
    </xf>
    <xf numFmtId="164" fontId="20" fillId="13" borderId="21" xfId="2" applyFont="1" applyFill="1" applyBorder="1"/>
    <xf numFmtId="0" fontId="19" fillId="3" borderId="3" xfId="3" applyFont="1" applyFill="1" applyBorder="1" applyAlignment="1">
      <alignment horizontal="center"/>
    </xf>
    <xf numFmtId="0" fontId="19" fillId="3" borderId="3" xfId="3" applyFont="1" applyFill="1" applyBorder="1"/>
    <xf numFmtId="164" fontId="27" fillId="3" borderId="3" xfId="4" applyFont="1" applyFill="1" applyBorder="1" applyAlignment="1">
      <alignment horizontal="right"/>
    </xf>
    <xf numFmtId="164" fontId="29" fillId="3" borderId="3" xfId="4" applyFont="1" applyFill="1" applyBorder="1" applyAlignment="1">
      <alignment horizontal="right"/>
    </xf>
    <xf numFmtId="0" fontId="21" fillId="14" borderId="3" xfId="3" applyFont="1" applyFill="1" applyBorder="1" applyAlignment="1">
      <alignment horizontal="center"/>
    </xf>
    <xf numFmtId="0" fontId="21" fillId="14" borderId="3" xfId="3" applyFont="1" applyFill="1" applyBorder="1"/>
    <xf numFmtId="164" fontId="29" fillId="14" borderId="3" xfId="4" applyFont="1" applyFill="1" applyBorder="1" applyAlignment="1">
      <alignment horizontal="right"/>
    </xf>
    <xf numFmtId="164" fontId="20" fillId="14" borderId="3" xfId="2" applyFont="1" applyFill="1" applyBorder="1"/>
    <xf numFmtId="0" fontId="19" fillId="3" borderId="23" xfId="3" applyFont="1" applyFill="1" applyBorder="1" applyAlignment="1">
      <alignment horizontal="center"/>
    </xf>
    <xf numFmtId="0" fontId="19" fillId="3" borderId="7" xfId="3" applyFont="1" applyFill="1" applyBorder="1"/>
    <xf numFmtId="164" fontId="27" fillId="3" borderId="7" xfId="4" applyFont="1" applyFill="1" applyBorder="1" applyAlignment="1">
      <alignment horizontal="right"/>
    </xf>
    <xf numFmtId="164" fontId="3" fillId="3" borderId="7" xfId="2" applyFont="1" applyFill="1" applyBorder="1"/>
    <xf numFmtId="164" fontId="3" fillId="3" borderId="3" xfId="2" applyFont="1" applyFill="1" applyBorder="1"/>
    <xf numFmtId="0" fontId="19" fillId="3" borderId="24" xfId="3" applyFont="1" applyFill="1" applyBorder="1" applyAlignment="1">
      <alignment horizontal="center"/>
    </xf>
    <xf numFmtId="0" fontId="21" fillId="15" borderId="23" xfId="3" applyFont="1" applyFill="1" applyBorder="1" applyAlignment="1">
      <alignment horizontal="center"/>
    </xf>
    <xf numFmtId="0" fontId="21" fillId="15" borderId="3" xfId="3" applyFont="1" applyFill="1" applyBorder="1"/>
    <xf numFmtId="164" fontId="29" fillId="15" borderId="3" xfId="4" applyFont="1" applyFill="1" applyBorder="1" applyAlignment="1">
      <alignment horizontal="right"/>
    </xf>
    <xf numFmtId="164" fontId="20" fillId="15" borderId="3" xfId="2" applyFont="1" applyFill="1" applyBorder="1"/>
    <xf numFmtId="0" fontId="21" fillId="16" borderId="4" xfId="3" applyFont="1" applyFill="1" applyBorder="1" applyAlignment="1">
      <alignment horizontal="center"/>
    </xf>
    <xf numFmtId="0" fontId="21" fillId="16" borderId="3" xfId="3" applyFont="1" applyFill="1" applyBorder="1"/>
    <xf numFmtId="164" fontId="29" fillId="16" borderId="3" xfId="4" applyFont="1" applyFill="1" applyBorder="1" applyAlignment="1">
      <alignment horizontal="right"/>
    </xf>
    <xf numFmtId="164" fontId="30" fillId="16" borderId="3" xfId="4" applyFont="1" applyFill="1" applyBorder="1" applyAlignment="1">
      <alignment horizontal="right"/>
    </xf>
    <xf numFmtId="164" fontId="20" fillId="16" borderId="3" xfId="2" applyFont="1" applyFill="1" applyBorder="1"/>
    <xf numFmtId="0" fontId="21" fillId="17" borderId="3" xfId="3" applyFont="1" applyFill="1" applyBorder="1" applyAlignment="1">
      <alignment horizontal="center"/>
    </xf>
    <xf numFmtId="0" fontId="21" fillId="17" borderId="3" xfId="3" applyFont="1" applyFill="1" applyBorder="1"/>
    <xf numFmtId="164" fontId="29" fillId="17" borderId="3" xfId="4" applyFont="1" applyFill="1" applyBorder="1" applyAlignment="1">
      <alignment horizontal="right"/>
    </xf>
    <xf numFmtId="164" fontId="30" fillId="17" borderId="3" xfId="4" applyFont="1" applyFill="1" applyBorder="1" applyAlignment="1">
      <alignment horizontal="right"/>
    </xf>
    <xf numFmtId="164" fontId="20" fillId="17" borderId="3" xfId="2" applyFont="1" applyFill="1" applyBorder="1"/>
    <xf numFmtId="4" fontId="3" fillId="3" borderId="18" xfId="2" applyNumberFormat="1" applyFont="1" applyFill="1" applyBorder="1"/>
    <xf numFmtId="0" fontId="21" fillId="13" borderId="19" xfId="3" applyFont="1" applyFill="1" applyBorder="1" applyAlignment="1">
      <alignment horizontal="center"/>
    </xf>
    <xf numFmtId="0" fontId="21" fillId="13" borderId="20" xfId="3" applyFont="1" applyFill="1" applyBorder="1"/>
    <xf numFmtId="164" fontId="29" fillId="13" borderId="19" xfId="4" applyFont="1" applyFill="1" applyBorder="1" applyAlignment="1">
      <alignment horizontal="right"/>
    </xf>
    <xf numFmtId="164" fontId="30" fillId="13" borderId="19" xfId="4" applyFont="1" applyFill="1" applyBorder="1" applyAlignment="1">
      <alignment horizontal="right"/>
    </xf>
    <xf numFmtId="4" fontId="20" fillId="13" borderId="22" xfId="2" applyNumberFormat="1" applyFont="1" applyFill="1" applyBorder="1"/>
    <xf numFmtId="0" fontId="21" fillId="10" borderId="15" xfId="3" applyFont="1" applyFill="1" applyBorder="1" applyAlignment="1">
      <alignment horizontal="center"/>
    </xf>
    <xf numFmtId="0" fontId="21" fillId="10" borderId="16" xfId="3" applyFont="1" applyFill="1" applyBorder="1"/>
    <xf numFmtId="164" fontId="29" fillId="10" borderId="15" xfId="4" applyFont="1" applyFill="1" applyBorder="1" applyAlignment="1">
      <alignment horizontal="right"/>
    </xf>
    <xf numFmtId="164" fontId="30" fillId="10" borderId="15" xfId="4" applyFont="1" applyFill="1" applyBorder="1" applyAlignment="1">
      <alignment horizontal="right"/>
    </xf>
    <xf numFmtId="164" fontId="20" fillId="10" borderId="17" xfId="2" applyFont="1" applyFill="1" applyBorder="1"/>
    <xf numFmtId="4" fontId="3" fillId="3" borderId="17" xfId="2" applyNumberFormat="1" applyFont="1" applyFill="1" applyBorder="1"/>
    <xf numFmtId="2" fontId="3" fillId="3" borderId="22" xfId="4" applyNumberFormat="1" applyFont="1" applyFill="1" applyBorder="1"/>
    <xf numFmtId="0" fontId="31" fillId="18" borderId="13" xfId="3" applyFont="1" applyFill="1" applyBorder="1" applyAlignment="1">
      <alignment horizontal="center"/>
    </xf>
    <xf numFmtId="0" fontId="32" fillId="18" borderId="14" xfId="3" applyFont="1" applyFill="1" applyBorder="1"/>
    <xf numFmtId="164" fontId="29" fillId="18" borderId="13" xfId="4" applyFont="1" applyFill="1" applyBorder="1" applyAlignment="1">
      <alignment horizontal="right"/>
    </xf>
    <xf numFmtId="164" fontId="30" fillId="18" borderId="13" xfId="4" applyFont="1" applyFill="1" applyBorder="1" applyAlignment="1">
      <alignment horizontal="right"/>
    </xf>
    <xf numFmtId="164" fontId="20" fillId="18" borderId="25" xfId="2" applyFont="1" applyFill="1" applyBorder="1"/>
    <xf numFmtId="0" fontId="2" fillId="0" borderId="0" xfId="0" applyFont="1"/>
    <xf numFmtId="0" fontId="18" fillId="19" borderId="3" xfId="0" applyFont="1" applyFill="1" applyBorder="1" applyAlignment="1">
      <alignment horizontal="center" vertical="center"/>
    </xf>
    <xf numFmtId="0" fontId="21" fillId="19" borderId="3" xfId="0" applyFont="1" applyFill="1" applyBorder="1" applyAlignment="1">
      <alignment horizontal="center" vertical="center"/>
    </xf>
    <xf numFmtId="0" fontId="21" fillId="19" borderId="3" xfId="0" applyFont="1" applyFill="1" applyBorder="1" applyAlignment="1">
      <alignment horizontal="center" vertical="center" wrapText="1"/>
    </xf>
    <xf numFmtId="0" fontId="17" fillId="20" borderId="3" xfId="0" applyFont="1" applyFill="1" applyBorder="1"/>
    <xf numFmtId="0" fontId="17" fillId="20" borderId="3" xfId="0" applyFont="1" applyFill="1" applyBorder="1" applyAlignment="1">
      <alignment horizontal="center"/>
    </xf>
    <xf numFmtId="0" fontId="19" fillId="20" borderId="3" xfId="0" applyFont="1" applyFill="1" applyBorder="1" applyAlignment="1">
      <alignment horizontal="center"/>
    </xf>
    <xf numFmtId="0" fontId="17" fillId="21" borderId="3" xfId="0" applyFont="1" applyFill="1" applyBorder="1"/>
    <xf numFmtId="0" fontId="17" fillId="21" borderId="3" xfId="0" applyFont="1" applyFill="1" applyBorder="1" applyAlignment="1">
      <alignment horizontal="center"/>
    </xf>
    <xf numFmtId="0" fontId="21" fillId="21" borderId="3" xfId="0" applyFont="1" applyFill="1" applyBorder="1"/>
    <xf numFmtId="165" fontId="21" fillId="21" borderId="3" xfId="2" applyNumberFormat="1" applyFont="1" applyFill="1" applyBorder="1" applyAlignment="1">
      <alignment horizontal="center"/>
    </xf>
    <xf numFmtId="0" fontId="18" fillId="22" borderId="3" xfId="0" applyFont="1" applyFill="1" applyBorder="1" applyAlignment="1">
      <alignment horizontal="right"/>
    </xf>
    <xf numFmtId="0" fontId="18" fillId="22" borderId="3" xfId="0" applyFont="1" applyFill="1" applyBorder="1" applyAlignment="1">
      <alignment horizontal="center"/>
    </xf>
    <xf numFmtId="0" fontId="21" fillId="22" borderId="3" xfId="0" applyFont="1" applyFill="1" applyBorder="1"/>
    <xf numFmtId="165" fontId="21" fillId="22" borderId="3" xfId="2" applyNumberFormat="1" applyFont="1" applyFill="1" applyBorder="1" applyAlignment="1">
      <alignment horizontal="right"/>
    </xf>
    <xf numFmtId="0" fontId="17" fillId="23" borderId="3" xfId="0" applyFont="1" applyFill="1" applyBorder="1" applyAlignment="1">
      <alignment horizontal="right"/>
    </xf>
    <xf numFmtId="0" fontId="19" fillId="23" borderId="3" xfId="0" applyFont="1" applyFill="1" applyBorder="1" applyAlignment="1">
      <alignment wrapText="1"/>
    </xf>
    <xf numFmtId="165" fontId="19" fillId="23" borderId="3" xfId="2" applyNumberFormat="1" applyFont="1" applyFill="1" applyBorder="1" applyAlignment="1">
      <alignment horizontal="right"/>
    </xf>
    <xf numFmtId="165" fontId="19" fillId="24" borderId="3" xfId="2" applyNumberFormat="1" applyFont="1" applyFill="1" applyBorder="1" applyAlignment="1">
      <alignment horizontal="right"/>
    </xf>
    <xf numFmtId="0" fontId="3" fillId="23" borderId="3" xfId="0" applyFont="1" applyFill="1" applyBorder="1" applyAlignment="1">
      <alignment wrapText="1"/>
    </xf>
    <xf numFmtId="0" fontId="19" fillId="0" borderId="3" xfId="0" applyFont="1" applyBorder="1"/>
    <xf numFmtId="0" fontId="19" fillId="0" borderId="3" xfId="0" applyFont="1" applyBorder="1" applyAlignment="1">
      <alignment wrapText="1"/>
    </xf>
    <xf numFmtId="0" fontId="20" fillId="25" borderId="3" xfId="0" applyFont="1" applyFill="1" applyBorder="1" applyAlignment="1">
      <alignment horizontal="right"/>
    </xf>
    <xf numFmtId="0" fontId="20" fillId="25" borderId="3" xfId="0" applyFont="1" applyFill="1" applyBorder="1" applyAlignment="1">
      <alignment horizontal="center"/>
    </xf>
    <xf numFmtId="0" fontId="20" fillId="25" borderId="3" xfId="0" applyFont="1" applyFill="1" applyBorder="1" applyAlignment="1">
      <alignment wrapText="1"/>
    </xf>
    <xf numFmtId="165" fontId="20" fillId="25" borderId="3" xfId="2" applyNumberFormat="1" applyFont="1" applyFill="1" applyBorder="1" applyAlignment="1">
      <alignment horizontal="right"/>
    </xf>
    <xf numFmtId="0" fontId="3" fillId="13" borderId="3" xfId="0" applyFont="1" applyFill="1" applyBorder="1" applyAlignment="1">
      <alignment horizontal="right" vertical="center"/>
    </xf>
    <xf numFmtId="0" fontId="20" fillId="13" borderId="3" xfId="0" applyFont="1" applyFill="1" applyBorder="1" applyAlignment="1">
      <alignment horizontal="center"/>
    </xf>
    <xf numFmtId="0" fontId="20" fillId="13" borderId="3" xfId="0" applyFont="1" applyFill="1" applyBorder="1" applyAlignment="1">
      <alignment wrapText="1"/>
    </xf>
    <xf numFmtId="165" fontId="20" fillId="13" borderId="3" xfId="2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top" wrapText="1"/>
    </xf>
    <xf numFmtId="165" fontId="3" fillId="0" borderId="3" xfId="2" applyNumberFormat="1" applyFont="1" applyBorder="1" applyAlignment="1">
      <alignment horizontal="right"/>
    </xf>
    <xf numFmtId="165" fontId="3" fillId="24" borderId="3" xfId="2" applyNumberFormat="1" applyFont="1" applyFill="1" applyBorder="1" applyAlignment="1">
      <alignment horizontal="right"/>
    </xf>
    <xf numFmtId="0" fontId="3" fillId="23" borderId="3" xfId="0" applyFont="1" applyFill="1" applyBorder="1" applyAlignment="1">
      <alignment horizontal="right" vertical="center"/>
    </xf>
    <xf numFmtId="0" fontId="3" fillId="16" borderId="3" xfId="0" applyFont="1" applyFill="1" applyBorder="1" applyAlignment="1">
      <alignment horizontal="center"/>
    </xf>
    <xf numFmtId="0" fontId="17" fillId="0" borderId="3" xfId="0" applyFont="1" applyBorder="1"/>
    <xf numFmtId="3" fontId="17" fillId="0" borderId="3" xfId="0" applyNumberFormat="1" applyFont="1" applyBorder="1"/>
    <xf numFmtId="165" fontId="3" fillId="24" borderId="3" xfId="2" applyNumberFormat="1" applyFont="1" applyFill="1" applyBorder="1"/>
    <xf numFmtId="0" fontId="3" fillId="23" borderId="3" xfId="0" applyFont="1" applyFill="1" applyBorder="1"/>
    <xf numFmtId="0" fontId="17" fillId="0" borderId="3" xfId="0" applyFont="1" applyBorder="1" applyAlignment="1">
      <alignment wrapText="1"/>
    </xf>
    <xf numFmtId="165" fontId="17" fillId="0" borderId="3" xfId="2" applyNumberFormat="1" applyFont="1" applyBorder="1"/>
    <xf numFmtId="165" fontId="17" fillId="24" borderId="3" xfId="2" applyNumberFormat="1" applyFont="1" applyFill="1" applyBorder="1"/>
    <xf numFmtId="0" fontId="3" fillId="15" borderId="3" xfId="0" applyFont="1" applyFill="1" applyBorder="1" applyAlignment="1">
      <alignment horizontal="right"/>
    </xf>
    <xf numFmtId="0" fontId="20" fillId="15" borderId="3" xfId="0" applyFont="1" applyFill="1" applyBorder="1" applyAlignment="1">
      <alignment horizontal="center"/>
    </xf>
    <xf numFmtId="0" fontId="20" fillId="15" borderId="3" xfId="0" applyFont="1" applyFill="1" applyBorder="1" applyAlignment="1">
      <alignment wrapText="1"/>
    </xf>
    <xf numFmtId="165" fontId="20" fillId="15" borderId="3" xfId="2" applyNumberFormat="1" applyFont="1" applyFill="1" applyBorder="1" applyAlignment="1">
      <alignment horizontal="right"/>
    </xf>
    <xf numFmtId="0" fontId="3" fillId="26" borderId="3" xfId="0" applyFont="1" applyFill="1" applyBorder="1" applyAlignment="1">
      <alignment horizontal="right"/>
    </xf>
    <xf numFmtId="0" fontId="20" fillId="26" borderId="3" xfId="0" applyFont="1" applyFill="1" applyBorder="1" applyAlignment="1">
      <alignment horizontal="center"/>
    </xf>
    <xf numFmtId="0" fontId="20" fillId="26" borderId="3" xfId="0" applyFont="1" applyFill="1" applyBorder="1" applyAlignment="1">
      <alignment wrapText="1"/>
    </xf>
    <xf numFmtId="165" fontId="20" fillId="26" borderId="3" xfId="2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27" borderId="3" xfId="0" applyFont="1" applyFill="1" applyBorder="1" applyAlignment="1">
      <alignment horizontal="right"/>
    </xf>
    <xf numFmtId="0" fontId="20" fillId="27" borderId="3" xfId="0" applyFont="1" applyFill="1" applyBorder="1" applyAlignment="1">
      <alignment horizontal="center"/>
    </xf>
    <xf numFmtId="0" fontId="20" fillId="27" borderId="3" xfId="0" applyFont="1" applyFill="1" applyBorder="1"/>
    <xf numFmtId="165" fontId="20" fillId="27" borderId="3" xfId="2" applyNumberFormat="1" applyFont="1" applyFill="1" applyBorder="1" applyAlignment="1">
      <alignment horizontal="right"/>
    </xf>
    <xf numFmtId="0" fontId="3" fillId="11" borderId="3" xfId="0" applyFont="1" applyFill="1" applyBorder="1" applyAlignment="1">
      <alignment horizontal="right"/>
    </xf>
    <xf numFmtId="0" fontId="20" fillId="11" borderId="3" xfId="0" applyFont="1" applyFill="1" applyBorder="1" applyAlignment="1">
      <alignment horizontal="center"/>
    </xf>
    <xf numFmtId="0" fontId="20" fillId="11" borderId="3" xfId="0" applyFont="1" applyFill="1" applyBorder="1"/>
    <xf numFmtId="165" fontId="20" fillId="11" borderId="3" xfId="2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20" fillId="27" borderId="3" xfId="0" applyFont="1" applyFill="1" applyBorder="1" applyAlignment="1">
      <alignment horizontal="right"/>
    </xf>
    <xf numFmtId="0" fontId="20" fillId="27" borderId="3" xfId="0" applyFont="1" applyFill="1" applyBorder="1" applyAlignment="1">
      <alignment wrapText="1"/>
    </xf>
    <xf numFmtId="165" fontId="20" fillId="27" borderId="3" xfId="2" applyNumberFormat="1" applyFont="1" applyFill="1" applyBorder="1"/>
    <xf numFmtId="165" fontId="3" fillId="0" borderId="3" xfId="2" applyNumberFormat="1" applyFont="1" applyBorder="1"/>
    <xf numFmtId="0" fontId="17" fillId="26" borderId="3" xfId="0" applyFont="1" applyFill="1" applyBorder="1" applyAlignment="1">
      <alignment horizontal="center"/>
    </xf>
    <xf numFmtId="0" fontId="3" fillId="28" borderId="3" xfId="0" applyFont="1" applyFill="1" applyBorder="1" applyAlignment="1">
      <alignment horizontal="center" vertical="center"/>
    </xf>
    <xf numFmtId="0" fontId="3" fillId="28" borderId="3" xfId="0" applyFont="1" applyFill="1" applyBorder="1" applyAlignment="1">
      <alignment horizontal="center"/>
    </xf>
    <xf numFmtId="0" fontId="17" fillId="28" borderId="3" xfId="0" applyFont="1" applyFill="1" applyBorder="1"/>
    <xf numFmtId="0" fontId="18" fillId="5" borderId="3" xfId="0" applyFont="1" applyFill="1" applyBorder="1" applyAlignment="1">
      <alignment horizontal="right"/>
    </xf>
    <xf numFmtId="0" fontId="18" fillId="5" borderId="3" xfId="0" applyFont="1" applyFill="1" applyBorder="1" applyAlignment="1">
      <alignment horizontal="center"/>
    </xf>
    <xf numFmtId="0" fontId="21" fillId="5" borderId="3" xfId="0" applyFont="1" applyFill="1" applyBorder="1"/>
    <xf numFmtId="165" fontId="21" fillId="5" borderId="3" xfId="2" applyNumberFormat="1" applyFont="1" applyFill="1" applyBorder="1" applyAlignment="1">
      <alignment horizontal="right"/>
    </xf>
    <xf numFmtId="0" fontId="3" fillId="22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165" fontId="0" fillId="0" borderId="3" xfId="2" applyNumberFormat="1" applyFont="1" applyBorder="1"/>
    <xf numFmtId="0" fontId="33" fillId="3" borderId="0" xfId="0" applyFont="1" applyFill="1" applyBorder="1" applyAlignment="1"/>
    <xf numFmtId="4" fontId="0" fillId="0" borderId="0" xfId="0" applyNumberFormat="1"/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" fontId="10" fillId="4" borderId="3" xfId="0" applyNumberFormat="1" applyFont="1" applyFill="1" applyBorder="1" applyAlignment="1" applyProtection="1">
      <alignment horizontal="right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left" vertical="center" wrapText="1"/>
    </xf>
    <xf numFmtId="4" fontId="13" fillId="4" borderId="3" xfId="0" applyNumberFormat="1" applyFont="1" applyFill="1" applyBorder="1" applyAlignment="1" applyProtection="1">
      <alignment horizontal="right"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 applyProtection="1">
      <alignment horizontal="left" vertical="center" wrapText="1"/>
    </xf>
    <xf numFmtId="4" fontId="10" fillId="3" borderId="3" xfId="0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center"/>
    </xf>
  </cellXfs>
  <cellStyles count="5">
    <cellStyle name="20% - Accent2" xfId="1" builtinId="34"/>
    <cellStyle name="Comma" xfId="2" builtinId="3"/>
    <cellStyle name="Comma 2" xfId="4"/>
    <cellStyle name="Normal" xfId="0" builtinId="0"/>
    <cellStyle name="Normal 2" xfId="3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B79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541020</xdr:colOff>
      <xdr:row>1</xdr:row>
      <xdr:rowOff>53340</xdr:rowOff>
    </xdr:from>
    <xdr:to>
      <xdr:col>2</xdr:col>
      <xdr:colOff>129540</xdr:colOff>
      <xdr:row>5</xdr:row>
      <xdr:rowOff>167640</xdr:rowOff>
    </xdr:to>
    <xdr:pic>
      <xdr:nvPicPr>
        <xdr:cNvPr id="2" name="Picture 1" descr="stema e kosov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236220"/>
          <a:ext cx="8077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441959</xdr:colOff>
      <xdr:row>1</xdr:row>
      <xdr:rowOff>60960</xdr:rowOff>
    </xdr:from>
    <xdr:to>
      <xdr:col>8</xdr:col>
      <xdr:colOff>210682</xdr:colOff>
      <xdr:row>6</xdr:row>
      <xdr:rowOff>83820</xdr:rowOff>
    </xdr:to>
    <xdr:pic>
      <xdr:nvPicPr>
        <xdr:cNvPr id="3" name="Picture 2" descr="STEM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59" y="243840"/>
          <a:ext cx="987923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F14" totalsRowShown="0" headerRowDxfId="49" headerRowBorderDxfId="48" tableBorderDxfId="47" totalsRowBorderDxfId="46">
  <autoFilter ref="A3:F14"/>
  <tableColumns count="6">
    <tableColumn id="1" name="Kodi" dataDxfId="45"/>
    <tableColumn id="2" name="Përshkrimi" dataDxfId="44"/>
    <tableColumn id="3" name="Shpenzimi janar-mars 2023" dataDxfId="43" dataCellStyle="Comma"/>
    <tableColumn id="4" name="Shpenzimi janar-mars 2022" dataDxfId="42"/>
    <tableColumn id="5" name="Krahasimi 2023-2022" dataDxfId="41">
      <calculatedColumnFormula>C4-D4</calculatedColumnFormula>
    </tableColumn>
    <tableColumn id="6" name="Krahasimi në %" dataDxfId="40" dataCellStyle="Comma">
      <calculatedColumnFormula>C4/D4*100-100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5:F63" totalsRowShown="0" headerRowDxfId="39" headerRowBorderDxfId="38" tableBorderDxfId="37" totalsRowBorderDxfId="36">
  <autoFilter ref="A15:F63"/>
  <tableColumns count="6">
    <tableColumn id="1" name="2" dataDxfId="35"/>
    <tableColumn id="2" name="Mallrat dhe shërbimet" dataDxfId="34"/>
    <tableColumn id="3" name="Shpenzimi janar - mars 2023" dataDxfId="33" dataCellStyle="Comma"/>
    <tableColumn id="4" name="Shpenzimi janar - mars 2022" dataDxfId="32" dataCellStyle="Comma"/>
    <tableColumn id="5" name="Krahasimi 2023-2022" dataDxfId="31">
      <calculatedColumnFormula>C16-D16</calculatedColumnFormula>
    </tableColumn>
    <tableColumn id="6" name="Krahasimi në %" dataDxfId="30" dataCellStyle="Comma">
      <calculatedColumnFormula>C16/D16*100-100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64:F68" totalsRowShown="0" headerRowDxfId="29" headerRowBorderDxfId="28" tableBorderDxfId="27" totalsRowBorderDxfId="26">
  <autoFilter ref="A64:F68"/>
  <tableColumns count="6">
    <tableColumn id="1" name="3" dataDxfId="25"/>
    <tableColumn id="2" name="Shpenzimet komunale" dataDxfId="24"/>
    <tableColumn id="3" name="Shpenzimi 2023" dataDxfId="23" dataCellStyle="Comma"/>
    <tableColumn id="4" name="Shpenzimi 2022" dataDxfId="22"/>
    <tableColumn id="5" name="Krahasimi 2023-2022" dataDxfId="21">
      <calculatedColumnFormula>C65-D65</calculatedColumnFormula>
    </tableColumn>
    <tableColumn id="6" name="Krahasimi në %" dataDxfId="20" dataCellStyle="Comma">
      <calculatedColumnFormula>C65/D65*100-100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69:F73" totalsRowShown="0" headerRowDxfId="19" headerRowBorderDxfId="18" tableBorderDxfId="17" totalsRowBorderDxfId="16">
  <autoFilter ref="A69:F73"/>
  <tableColumns count="6">
    <tableColumn id="1" name="4" dataDxfId="15"/>
    <tableColumn id="2" name="Subvencionet dhe transferet" dataDxfId="14"/>
    <tableColumn id="3" name="Shpenzimi  2023" dataDxfId="13" dataCellStyle="Comma"/>
    <tableColumn id="4" name="Shpenzimi 2022" dataDxfId="12"/>
    <tableColumn id="5" name="Krahasimi 2023-2022" dataDxfId="11">
      <calculatedColumnFormula>C70-D70</calculatedColumnFormula>
    </tableColumn>
    <tableColumn id="6" name="Krahasimi në %" dataDxfId="10" dataCellStyle="Comma">
      <calculatedColumnFormula>C70/D70*100-100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4:F94" totalsRowShown="0" headerRowDxfId="9" headerRowBorderDxfId="8" tableBorderDxfId="7" totalsRowBorderDxfId="6">
  <autoFilter ref="A74:F94"/>
  <tableColumns count="6">
    <tableColumn id="1" name="5" dataDxfId="5"/>
    <tableColumn id="2" name="Investimet kapitale" dataDxfId="4"/>
    <tableColumn id="3" name="Shpenzimi 2023" dataDxfId="3" dataCellStyle="Comma"/>
    <tableColumn id="4" name="Shpenzimi 2022" dataDxfId="2" dataCellStyle="Comma"/>
    <tableColumn id="5" name="Krahasimi 2023-2022" dataDxfId="1">
      <calculatedColumnFormula>C75-D75</calculatedColumnFormula>
    </tableColumn>
    <tableColumn id="6" name="Krahasimi në %" dataDxfId="0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E15" sqref="E15"/>
    </sheetView>
  </sheetViews>
  <sheetFormatPr defaultRowHeight="15" x14ac:dyDescent="0.25"/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1"/>
      <c r="B2" s="2"/>
      <c r="C2" s="2"/>
      <c r="D2" s="2"/>
      <c r="E2" s="2"/>
      <c r="F2" s="2"/>
      <c r="G2" s="2"/>
      <c r="H2" s="2"/>
      <c r="I2" s="3"/>
    </row>
    <row r="3" spans="1:9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x14ac:dyDescent="0.25">
      <c r="A4" s="1"/>
      <c r="B4" s="2"/>
      <c r="C4" s="2"/>
      <c r="D4" s="2"/>
      <c r="E4" s="2"/>
      <c r="F4" s="2"/>
      <c r="G4" s="2"/>
      <c r="H4" s="2"/>
      <c r="I4" s="3"/>
    </row>
    <row r="5" spans="1:9" x14ac:dyDescent="0.25">
      <c r="A5" s="1"/>
      <c r="B5" s="2"/>
      <c r="C5" s="2"/>
      <c r="D5" s="2"/>
      <c r="E5" s="2"/>
      <c r="F5" s="2"/>
      <c r="G5" s="2"/>
      <c r="H5" s="2"/>
      <c r="I5" s="3"/>
    </row>
    <row r="6" spans="1:9" x14ac:dyDescent="0.25">
      <c r="A6" s="1"/>
      <c r="B6" s="2"/>
      <c r="C6" s="2"/>
      <c r="D6" s="2"/>
      <c r="E6" s="2"/>
      <c r="F6" s="2"/>
      <c r="G6" s="2"/>
      <c r="H6" s="2"/>
      <c r="I6" s="3"/>
    </row>
    <row r="7" spans="1:9" x14ac:dyDescent="0.25">
      <c r="A7" s="4"/>
      <c r="B7" s="5"/>
      <c r="C7" s="5"/>
      <c r="D7" s="5"/>
      <c r="E7" s="5"/>
      <c r="F7" s="5"/>
      <c r="G7" s="5"/>
      <c r="H7" s="5"/>
      <c r="I7" s="6"/>
    </row>
    <row r="8" spans="1:9" x14ac:dyDescent="0.25">
      <c r="A8" s="7"/>
      <c r="B8" s="263" t="s">
        <v>274</v>
      </c>
      <c r="C8" s="11"/>
      <c r="D8" s="5"/>
      <c r="E8" s="5"/>
      <c r="F8" s="5"/>
      <c r="G8" s="5"/>
      <c r="H8" s="5"/>
      <c r="I8" s="6"/>
    </row>
    <row r="9" spans="1:9" x14ac:dyDescent="0.25">
      <c r="A9" s="7"/>
      <c r="B9" s="11"/>
      <c r="C9" s="11"/>
      <c r="D9" s="5"/>
      <c r="E9" s="5"/>
      <c r="F9" s="5"/>
      <c r="G9" s="5"/>
      <c r="H9" s="5"/>
      <c r="I9" s="6"/>
    </row>
    <row r="10" spans="1:9" x14ac:dyDescent="0.25">
      <c r="A10" s="4"/>
      <c r="B10" s="5"/>
      <c r="C10" s="5"/>
      <c r="D10" s="5"/>
      <c r="E10" s="5"/>
      <c r="F10" s="5"/>
      <c r="G10" s="5"/>
      <c r="H10" s="5"/>
      <c r="I10" s="6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6"/>
    </row>
    <row r="12" spans="1:9" ht="23.25" x14ac:dyDescent="0.35">
      <c r="A12" s="265" t="s">
        <v>0</v>
      </c>
      <c r="B12" s="266"/>
      <c r="C12" s="266"/>
      <c r="D12" s="266"/>
      <c r="E12" s="266"/>
      <c r="F12" s="266"/>
      <c r="G12" s="266"/>
      <c r="H12" s="266"/>
      <c r="I12" s="267"/>
    </row>
    <row r="13" spans="1:9" ht="31.5" x14ac:dyDescent="0.45">
      <c r="A13" s="4"/>
      <c r="B13" s="8"/>
      <c r="C13" s="5"/>
      <c r="D13" s="5"/>
      <c r="E13" s="5"/>
      <c r="F13" s="5"/>
      <c r="G13" s="5"/>
      <c r="H13" s="5"/>
      <c r="I13" s="6"/>
    </row>
    <row r="14" spans="1:9" x14ac:dyDescent="0.25">
      <c r="A14" s="4"/>
      <c r="B14" s="5"/>
      <c r="C14" s="5"/>
      <c r="D14" s="5"/>
      <c r="E14" s="5"/>
      <c r="F14" s="5"/>
      <c r="G14" s="5"/>
      <c r="H14" s="5"/>
      <c r="I14" s="6"/>
    </row>
    <row r="15" spans="1:9" x14ac:dyDescent="0.25">
      <c r="A15" s="4"/>
      <c r="B15" s="5"/>
      <c r="C15" s="5"/>
      <c r="D15" s="5"/>
      <c r="E15" s="5"/>
      <c r="F15" s="5"/>
      <c r="G15" s="5"/>
      <c r="H15" s="5"/>
      <c r="I15" s="6"/>
    </row>
    <row r="16" spans="1:9" x14ac:dyDescent="0.25">
      <c r="A16" s="4"/>
      <c r="B16" s="5"/>
      <c r="C16" s="5"/>
      <c r="D16" s="5"/>
      <c r="E16" s="5"/>
      <c r="F16" s="5"/>
      <c r="G16" s="5"/>
      <c r="H16" s="5"/>
      <c r="I16" s="6"/>
    </row>
    <row r="17" spans="1:9" x14ac:dyDescent="0.25">
      <c r="A17" s="4"/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4"/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4"/>
      <c r="B19" s="5"/>
      <c r="C19" s="5"/>
      <c r="D19" s="5"/>
      <c r="E19" s="5"/>
      <c r="F19" s="5"/>
      <c r="G19" s="5"/>
      <c r="H19" s="5"/>
      <c r="I19" s="6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6"/>
    </row>
    <row r="21" spans="1:9" x14ac:dyDescent="0.25">
      <c r="A21" s="4"/>
      <c r="B21" s="5"/>
      <c r="C21" s="5"/>
      <c r="D21" s="5"/>
      <c r="E21" s="5"/>
      <c r="F21" s="5"/>
      <c r="G21" s="5"/>
      <c r="H21" s="5"/>
      <c r="I21" s="6"/>
    </row>
    <row r="22" spans="1:9" x14ac:dyDescent="0.25">
      <c r="A22" s="4"/>
      <c r="B22" s="5"/>
      <c r="C22" s="5"/>
      <c r="D22" s="5"/>
      <c r="E22" s="5"/>
      <c r="F22" s="5"/>
      <c r="G22" s="5"/>
      <c r="H22" s="5"/>
      <c r="I22" s="6"/>
    </row>
    <row r="23" spans="1:9" x14ac:dyDescent="0.25">
      <c r="A23" s="268" t="s">
        <v>1</v>
      </c>
      <c r="B23" s="269"/>
      <c r="C23" s="269"/>
      <c r="D23" s="269"/>
      <c r="E23" s="269"/>
      <c r="F23" s="269"/>
      <c r="G23" s="269"/>
      <c r="H23" s="269"/>
      <c r="I23" s="270"/>
    </row>
    <row r="24" spans="1:9" x14ac:dyDescent="0.25">
      <c r="A24" s="268"/>
      <c r="B24" s="269"/>
      <c r="C24" s="269"/>
      <c r="D24" s="269"/>
      <c r="E24" s="269"/>
      <c r="F24" s="269"/>
      <c r="G24" s="269"/>
      <c r="H24" s="269"/>
      <c r="I24" s="270"/>
    </row>
    <row r="25" spans="1:9" x14ac:dyDescent="0.25">
      <c r="A25" s="268"/>
      <c r="B25" s="269"/>
      <c r="C25" s="269"/>
      <c r="D25" s="269"/>
      <c r="E25" s="269"/>
      <c r="F25" s="269"/>
      <c r="G25" s="269"/>
      <c r="H25" s="269"/>
      <c r="I25" s="270"/>
    </row>
    <row r="26" spans="1:9" x14ac:dyDescent="0.25">
      <c r="A26" s="4"/>
      <c r="B26" s="5"/>
      <c r="C26" s="5"/>
      <c r="D26" s="5"/>
      <c r="E26" s="5"/>
      <c r="F26" s="5"/>
      <c r="G26" s="5"/>
      <c r="H26" s="5"/>
      <c r="I26" s="6"/>
    </row>
    <row r="27" spans="1:9" x14ac:dyDescent="0.25">
      <c r="A27" s="4"/>
      <c r="B27" s="5"/>
      <c r="C27" s="5"/>
      <c r="D27" s="5"/>
      <c r="E27" s="5"/>
      <c r="F27" s="5"/>
      <c r="G27" s="5"/>
      <c r="H27" s="5"/>
      <c r="I27" s="6"/>
    </row>
    <row r="28" spans="1:9" x14ac:dyDescent="0.25">
      <c r="A28" s="4"/>
      <c r="B28" s="5"/>
      <c r="C28" s="5"/>
      <c r="D28" s="5"/>
      <c r="E28" s="5"/>
      <c r="F28" s="5"/>
      <c r="G28" s="5"/>
      <c r="H28" s="5"/>
      <c r="I28" s="6"/>
    </row>
    <row r="29" spans="1:9" x14ac:dyDescent="0.25">
      <c r="A29" s="4"/>
      <c r="B29" s="5"/>
      <c r="C29" s="5"/>
      <c r="D29" s="5"/>
      <c r="E29" s="5"/>
      <c r="F29" s="5"/>
      <c r="G29" s="5"/>
      <c r="H29" s="5"/>
      <c r="I29" s="6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6"/>
    </row>
    <row r="31" spans="1:9" x14ac:dyDescent="0.25">
      <c r="A31" s="4"/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6"/>
    </row>
    <row r="33" spans="1:9" x14ac:dyDescent="0.25">
      <c r="A33" s="4"/>
      <c r="B33" s="5"/>
      <c r="C33" s="5"/>
      <c r="D33" s="5"/>
      <c r="E33" s="5"/>
      <c r="F33" s="5"/>
      <c r="G33" s="5"/>
      <c r="H33" s="5"/>
      <c r="I33" s="6"/>
    </row>
    <row r="34" spans="1:9" x14ac:dyDescent="0.25">
      <c r="A34" s="4"/>
      <c r="B34" s="5"/>
      <c r="C34" s="5"/>
      <c r="D34" s="5"/>
      <c r="E34" s="5"/>
      <c r="F34" s="5"/>
      <c r="G34" s="5"/>
      <c r="H34" s="5"/>
      <c r="I34" s="6"/>
    </row>
    <row r="35" spans="1:9" x14ac:dyDescent="0.25">
      <c r="A35" s="4"/>
      <c r="B35" s="5"/>
      <c r="C35" s="5"/>
      <c r="D35" s="5"/>
      <c r="E35" s="5"/>
      <c r="F35" s="5"/>
      <c r="G35" s="5"/>
      <c r="H35" s="5"/>
      <c r="I35" s="6"/>
    </row>
    <row r="36" spans="1:9" x14ac:dyDescent="0.25">
      <c r="A36" s="4"/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4"/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6"/>
    </row>
    <row r="39" spans="1:9" x14ac:dyDescent="0.25">
      <c r="A39" s="4"/>
      <c r="B39" s="5"/>
      <c r="C39" s="5"/>
      <c r="D39" s="5"/>
      <c r="E39" s="5"/>
      <c r="F39" s="5"/>
      <c r="G39" s="5"/>
      <c r="H39" s="5"/>
      <c r="I39" s="6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6"/>
    </row>
    <row r="41" spans="1:9" x14ac:dyDescent="0.25">
      <c r="A41" s="4"/>
      <c r="B41" s="5"/>
      <c r="C41" s="5"/>
      <c r="D41" s="5"/>
      <c r="E41" s="5"/>
      <c r="F41" s="5"/>
      <c r="G41" s="5"/>
      <c r="H41" s="5"/>
      <c r="I41" s="6"/>
    </row>
    <row r="42" spans="1:9" x14ac:dyDescent="0.25">
      <c r="A42" s="4"/>
      <c r="B42" s="5"/>
      <c r="C42" s="5"/>
      <c r="D42" s="5"/>
      <c r="E42" s="5"/>
      <c r="F42" s="5"/>
      <c r="G42" s="5"/>
      <c r="H42" s="5"/>
      <c r="I42" s="6"/>
    </row>
    <row r="43" spans="1:9" x14ac:dyDescent="0.25">
      <c r="A43" s="4"/>
      <c r="B43" s="5"/>
      <c r="C43" s="5"/>
      <c r="D43" s="5"/>
      <c r="E43" s="5"/>
      <c r="F43" s="5"/>
      <c r="G43" s="5"/>
      <c r="H43" s="5"/>
      <c r="I43" s="6"/>
    </row>
    <row r="44" spans="1:9" x14ac:dyDescent="0.25">
      <c r="A44" s="4"/>
      <c r="B44" s="5"/>
      <c r="C44" s="5"/>
      <c r="D44" s="5"/>
      <c r="E44" s="5"/>
      <c r="F44" s="5"/>
      <c r="G44" s="5"/>
      <c r="H44" s="5"/>
      <c r="I44" s="6"/>
    </row>
    <row r="45" spans="1:9" x14ac:dyDescent="0.25">
      <c r="A45" s="4"/>
      <c r="B45" s="5"/>
      <c r="C45" s="5"/>
      <c r="D45" s="5"/>
      <c r="E45" s="5"/>
      <c r="F45" s="5"/>
      <c r="G45" s="5"/>
      <c r="H45" s="5"/>
      <c r="I45" s="6"/>
    </row>
    <row r="46" spans="1:9" x14ac:dyDescent="0.25">
      <c r="A46" s="4"/>
      <c r="B46" s="5"/>
      <c r="C46" s="5"/>
      <c r="D46" s="5"/>
      <c r="E46" s="5"/>
      <c r="F46" s="5"/>
      <c r="G46" s="5"/>
      <c r="H46" s="5"/>
      <c r="I46" s="6"/>
    </row>
    <row r="47" spans="1:9" x14ac:dyDescent="0.25">
      <c r="A47" s="4"/>
      <c r="B47" s="5"/>
      <c r="C47" s="5"/>
      <c r="D47" s="5"/>
      <c r="E47" s="5"/>
      <c r="F47" s="5"/>
      <c r="G47" s="5"/>
      <c r="H47" s="5"/>
      <c r="I47" s="6"/>
    </row>
    <row r="48" spans="1:9" x14ac:dyDescent="0.25">
      <c r="A48" s="4"/>
      <c r="B48" s="5"/>
      <c r="C48" s="5"/>
      <c r="D48" s="5"/>
      <c r="E48" s="5"/>
      <c r="F48" s="5"/>
      <c r="G48" s="5"/>
      <c r="H48" s="5"/>
      <c r="I48" s="6"/>
    </row>
    <row r="49" spans="1:9" x14ac:dyDescent="0.25">
      <c r="A49" s="4"/>
      <c r="B49" s="5"/>
      <c r="C49" s="5"/>
      <c r="D49" s="5"/>
      <c r="E49" s="5"/>
      <c r="F49" s="5"/>
      <c r="G49" s="5"/>
      <c r="H49" s="5"/>
      <c r="I49" s="6"/>
    </row>
    <row r="50" spans="1:9" x14ac:dyDescent="0.25">
      <c r="A50" s="4"/>
      <c r="B50" s="5"/>
      <c r="C50" s="5"/>
      <c r="D50" s="5"/>
      <c r="E50" s="5"/>
      <c r="F50" s="5"/>
      <c r="G50" s="5"/>
      <c r="H50" s="5"/>
      <c r="I50" s="6"/>
    </row>
    <row r="51" spans="1:9" x14ac:dyDescent="0.25">
      <c r="A51" s="4"/>
      <c r="B51" s="5"/>
      <c r="C51" s="9" t="s">
        <v>2</v>
      </c>
      <c r="D51" s="10"/>
      <c r="E51" s="10"/>
      <c r="F51" s="5"/>
      <c r="G51" s="5"/>
      <c r="H51" s="5"/>
      <c r="I51" s="6"/>
    </row>
    <row r="52" spans="1:9" x14ac:dyDescent="0.25">
      <c r="A52" s="4"/>
      <c r="B52" s="5"/>
      <c r="C52" s="5"/>
      <c r="D52" s="5"/>
      <c r="E52" s="5"/>
      <c r="F52" s="5"/>
      <c r="G52" s="5"/>
      <c r="H52" s="5"/>
      <c r="I52" s="6"/>
    </row>
  </sheetData>
  <mergeCells count="2">
    <mergeCell ref="A12:I12"/>
    <mergeCell ref="A23:I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workbookViewId="0">
      <selection activeCell="Q82" sqref="Q82"/>
    </sheetView>
  </sheetViews>
  <sheetFormatPr defaultRowHeight="15" x14ac:dyDescent="0.25"/>
  <cols>
    <col min="6" max="6" width="6" customWidth="1"/>
    <col min="7" max="7" width="10.5703125" customWidth="1"/>
    <col min="8" max="8" width="10.7109375" customWidth="1"/>
    <col min="10" max="10" width="10.5703125" customWidth="1"/>
    <col min="12" max="12" width="4.28515625" customWidth="1"/>
    <col min="13" max="13" width="3.140625" style="14" customWidth="1"/>
    <col min="14" max="14" width="2.7109375" style="14" hidden="1" customWidth="1"/>
    <col min="15" max="15" width="3.28515625" style="14" customWidth="1"/>
    <col min="16" max="16" width="2.85546875" customWidth="1"/>
  </cols>
  <sheetData>
    <row r="1" spans="1:16" x14ac:dyDescent="0.25">
      <c r="M1"/>
      <c r="N1"/>
      <c r="O1"/>
    </row>
    <row r="2" spans="1:16" x14ac:dyDescent="0.25">
      <c r="C2" s="274" t="s">
        <v>60</v>
      </c>
      <c r="D2" s="274"/>
      <c r="E2" s="274"/>
      <c r="F2" s="274"/>
      <c r="G2" s="274"/>
      <c r="H2" s="274"/>
      <c r="I2" s="274"/>
      <c r="J2" s="274"/>
      <c r="M2"/>
      <c r="N2"/>
      <c r="O2"/>
    </row>
    <row r="3" spans="1:16" x14ac:dyDescent="0.25">
      <c r="M3"/>
      <c r="N3"/>
      <c r="O3"/>
    </row>
    <row r="4" spans="1:16" ht="33.75" x14ac:dyDescent="0.25">
      <c r="A4" s="272" t="s">
        <v>19</v>
      </c>
      <c r="B4" s="272"/>
      <c r="C4" s="272"/>
      <c r="D4" s="272"/>
      <c r="E4" s="272" t="s">
        <v>20</v>
      </c>
      <c r="F4" s="272"/>
      <c r="G4" s="15" t="s">
        <v>21</v>
      </c>
      <c r="H4" s="15" t="s">
        <v>22</v>
      </c>
      <c r="I4" s="15" t="s">
        <v>23</v>
      </c>
      <c r="J4" s="15" t="s">
        <v>24</v>
      </c>
      <c r="K4" s="272" t="s">
        <v>25</v>
      </c>
      <c r="L4" s="272"/>
      <c r="M4" s="273" t="s">
        <v>59</v>
      </c>
      <c r="N4" s="273"/>
      <c r="O4" s="273"/>
      <c r="P4" s="273"/>
    </row>
    <row r="5" spans="1:16" x14ac:dyDescent="0.25">
      <c r="A5" s="272" t="s">
        <v>26</v>
      </c>
      <c r="B5" s="272"/>
      <c r="C5" s="272"/>
      <c r="D5" s="272"/>
      <c r="E5" s="272" t="s">
        <v>27</v>
      </c>
      <c r="F5" s="272"/>
      <c r="G5" s="15" t="s">
        <v>28</v>
      </c>
      <c r="H5" s="15" t="s">
        <v>29</v>
      </c>
      <c r="I5" s="15" t="s">
        <v>30</v>
      </c>
      <c r="J5" s="15" t="s">
        <v>31</v>
      </c>
      <c r="K5" s="272" t="s">
        <v>32</v>
      </c>
      <c r="L5" s="272"/>
      <c r="M5" s="272" t="s">
        <v>33</v>
      </c>
      <c r="N5" s="272"/>
      <c r="O5" s="272"/>
      <c r="P5" s="272"/>
    </row>
    <row r="6" spans="1:16" x14ac:dyDescent="0.25">
      <c r="A6" s="277" t="s">
        <v>34</v>
      </c>
      <c r="B6" s="277"/>
      <c r="C6" s="277"/>
      <c r="D6" s="277"/>
      <c r="E6" s="271">
        <v>2791483.65</v>
      </c>
      <c r="F6" s="271"/>
      <c r="G6" s="16">
        <v>1525517.4</v>
      </c>
      <c r="H6" s="16">
        <v>1265966.25</v>
      </c>
      <c r="I6" s="16">
        <v>516941.14</v>
      </c>
      <c r="J6" s="16">
        <v>21889.41</v>
      </c>
      <c r="K6" s="271">
        <v>2252653.1</v>
      </c>
      <c r="L6" s="271"/>
      <c r="M6" s="271">
        <f>I6/E6*100</f>
        <v>18.518508607421005</v>
      </c>
      <c r="N6" s="271"/>
      <c r="O6" s="271"/>
      <c r="P6" s="271"/>
    </row>
    <row r="7" spans="1:16" x14ac:dyDescent="0.25">
      <c r="A7" s="277" t="s">
        <v>35</v>
      </c>
      <c r="B7" s="277"/>
      <c r="C7" s="277"/>
      <c r="D7" s="277"/>
      <c r="E7" s="271">
        <v>2791483.65</v>
      </c>
      <c r="F7" s="271"/>
      <c r="G7" s="16">
        <v>1525517.4</v>
      </c>
      <c r="H7" s="16">
        <v>1265966.25</v>
      </c>
      <c r="I7" s="16">
        <v>516941.14</v>
      </c>
      <c r="J7" s="16">
        <v>21889.41</v>
      </c>
      <c r="K7" s="271">
        <v>2252653.1</v>
      </c>
      <c r="L7" s="271"/>
      <c r="M7" s="271">
        <f t="shared" ref="M7:M11" si="0">I7/E7*100</f>
        <v>18.518508607421005</v>
      </c>
      <c r="N7" s="271"/>
      <c r="O7" s="271"/>
      <c r="P7" s="271"/>
    </row>
    <row r="8" spans="1:16" x14ac:dyDescent="0.25">
      <c r="A8" s="277" t="s">
        <v>36</v>
      </c>
      <c r="B8" s="277"/>
      <c r="C8" s="277"/>
      <c r="D8" s="277"/>
      <c r="E8" s="271">
        <v>103011.99</v>
      </c>
      <c r="F8" s="271"/>
      <c r="G8" s="16">
        <v>46630.21</v>
      </c>
      <c r="H8" s="16">
        <v>56381.78</v>
      </c>
      <c r="I8" s="16">
        <v>25791.26</v>
      </c>
      <c r="J8" s="16">
        <v>913.65</v>
      </c>
      <c r="K8" s="271">
        <v>76307.08</v>
      </c>
      <c r="L8" s="271"/>
      <c r="M8" s="271">
        <f t="shared" si="0"/>
        <v>25.037143734433243</v>
      </c>
      <c r="N8" s="271"/>
      <c r="O8" s="271"/>
      <c r="P8" s="271"/>
    </row>
    <row r="9" spans="1:16" x14ac:dyDescent="0.25">
      <c r="A9" s="275" t="s">
        <v>37</v>
      </c>
      <c r="B9" s="275"/>
      <c r="C9" s="275"/>
      <c r="D9" s="275"/>
      <c r="E9" s="276">
        <v>78011.990000000005</v>
      </c>
      <c r="F9" s="276"/>
      <c r="G9" s="17">
        <v>21630.21</v>
      </c>
      <c r="H9" s="17">
        <v>56381.78</v>
      </c>
      <c r="I9" s="17">
        <v>21630.21</v>
      </c>
      <c r="J9" s="17">
        <v>0</v>
      </c>
      <c r="K9" s="276">
        <v>56381.78</v>
      </c>
      <c r="L9" s="276"/>
      <c r="M9" s="271">
        <f t="shared" si="0"/>
        <v>27.72677635835209</v>
      </c>
      <c r="N9" s="271"/>
      <c r="O9" s="271"/>
      <c r="P9" s="271"/>
    </row>
    <row r="10" spans="1:16" x14ac:dyDescent="0.25">
      <c r="A10" s="275" t="s">
        <v>38</v>
      </c>
      <c r="B10" s="275"/>
      <c r="C10" s="275"/>
      <c r="D10" s="275"/>
      <c r="E10" s="276">
        <v>25000</v>
      </c>
      <c r="F10" s="276"/>
      <c r="G10" s="17">
        <v>25000</v>
      </c>
      <c r="H10" s="17">
        <v>0</v>
      </c>
      <c r="I10" s="17">
        <v>4161.05</v>
      </c>
      <c r="J10" s="17">
        <v>913.65</v>
      </c>
      <c r="K10" s="276">
        <v>19925.3</v>
      </c>
      <c r="L10" s="276"/>
      <c r="M10" s="271">
        <f t="shared" si="0"/>
        <v>16.644200000000001</v>
      </c>
      <c r="N10" s="271"/>
      <c r="O10" s="271"/>
      <c r="P10" s="271"/>
    </row>
    <row r="11" spans="1:16" x14ac:dyDescent="0.25">
      <c r="A11" s="277" t="s">
        <v>39</v>
      </c>
      <c r="B11" s="277"/>
      <c r="C11" s="277"/>
      <c r="D11" s="277"/>
      <c r="E11" s="271">
        <v>218130</v>
      </c>
      <c r="F11" s="271"/>
      <c r="G11" s="16">
        <v>148406.67000000001</v>
      </c>
      <c r="H11" s="16">
        <v>69723.33</v>
      </c>
      <c r="I11" s="16">
        <v>48455.1</v>
      </c>
      <c r="J11" s="16">
        <v>8514.07</v>
      </c>
      <c r="K11" s="271">
        <v>161160.82999999999</v>
      </c>
      <c r="L11" s="271"/>
      <c r="M11" s="271">
        <f t="shared" si="0"/>
        <v>22.213863292531975</v>
      </c>
      <c r="N11" s="271"/>
      <c r="O11" s="271"/>
      <c r="P11" s="271"/>
    </row>
    <row r="12" spans="1:16" x14ac:dyDescent="0.25">
      <c r="A12" s="275" t="s">
        <v>37</v>
      </c>
      <c r="B12" s="275"/>
      <c r="C12" s="275"/>
      <c r="D12" s="275"/>
      <c r="E12" s="276">
        <v>93130</v>
      </c>
      <c r="F12" s="276"/>
      <c r="G12" s="17">
        <v>23406.67</v>
      </c>
      <c r="H12" s="17">
        <v>69723.33</v>
      </c>
      <c r="I12" s="17">
        <v>23346.32</v>
      </c>
      <c r="J12" s="17">
        <v>0</v>
      </c>
      <c r="K12" s="276">
        <v>69783.679999999993</v>
      </c>
      <c r="L12" s="276"/>
      <c r="M12" s="271">
        <f t="shared" ref="M12:M34" si="1">I12/E12*100</f>
        <v>25.06852786427574</v>
      </c>
      <c r="N12" s="271"/>
      <c r="O12" s="271"/>
      <c r="P12" s="271"/>
    </row>
    <row r="13" spans="1:16" x14ac:dyDescent="0.25">
      <c r="A13" s="275" t="s">
        <v>38</v>
      </c>
      <c r="B13" s="275"/>
      <c r="C13" s="275"/>
      <c r="D13" s="275"/>
      <c r="E13" s="276">
        <v>65000</v>
      </c>
      <c r="F13" s="276"/>
      <c r="G13" s="17">
        <v>65000</v>
      </c>
      <c r="H13" s="17">
        <v>0</v>
      </c>
      <c r="I13" s="17">
        <v>8872.74</v>
      </c>
      <c r="J13" s="17">
        <v>8280.57</v>
      </c>
      <c r="K13" s="276">
        <v>47846.69</v>
      </c>
      <c r="L13" s="276"/>
      <c r="M13" s="271">
        <f t="shared" si="1"/>
        <v>13.650369230769229</v>
      </c>
      <c r="N13" s="271"/>
      <c r="O13" s="271"/>
      <c r="P13" s="271"/>
    </row>
    <row r="14" spans="1:16" x14ac:dyDescent="0.25">
      <c r="A14" s="275" t="s">
        <v>40</v>
      </c>
      <c r="B14" s="275"/>
      <c r="C14" s="275"/>
      <c r="D14" s="275"/>
      <c r="E14" s="276">
        <v>60000</v>
      </c>
      <c r="F14" s="276"/>
      <c r="G14" s="17">
        <v>60000</v>
      </c>
      <c r="H14" s="17">
        <v>0</v>
      </c>
      <c r="I14" s="17">
        <v>16236.04</v>
      </c>
      <c r="J14" s="17">
        <v>233.5</v>
      </c>
      <c r="K14" s="276">
        <v>43530.46</v>
      </c>
      <c r="L14" s="276"/>
      <c r="M14" s="271">
        <f t="shared" si="1"/>
        <v>27.060066666666664</v>
      </c>
      <c r="N14" s="271"/>
      <c r="O14" s="271"/>
      <c r="P14" s="271"/>
    </row>
    <row r="15" spans="1:16" ht="25.5" customHeight="1" x14ac:dyDescent="0.25">
      <c r="A15" s="277" t="s">
        <v>41</v>
      </c>
      <c r="B15" s="277"/>
      <c r="C15" s="277"/>
      <c r="D15" s="277"/>
      <c r="E15" s="271">
        <v>76719</v>
      </c>
      <c r="F15" s="271"/>
      <c r="G15" s="16">
        <v>45231.47</v>
      </c>
      <c r="H15" s="16">
        <v>31487.53</v>
      </c>
      <c r="I15" s="16">
        <v>31128.11</v>
      </c>
      <c r="J15" s="16">
        <v>0</v>
      </c>
      <c r="K15" s="271">
        <v>45590.89</v>
      </c>
      <c r="L15" s="271"/>
      <c r="M15" s="271">
        <f t="shared" si="1"/>
        <v>40.574186316297137</v>
      </c>
      <c r="N15" s="271"/>
      <c r="O15" s="271"/>
      <c r="P15" s="271"/>
    </row>
    <row r="16" spans="1:16" x14ac:dyDescent="0.25">
      <c r="A16" s="275" t="s">
        <v>37</v>
      </c>
      <c r="B16" s="275"/>
      <c r="C16" s="275"/>
      <c r="D16" s="275"/>
      <c r="E16" s="276">
        <v>61719</v>
      </c>
      <c r="F16" s="276"/>
      <c r="G16" s="17">
        <v>30231.47</v>
      </c>
      <c r="H16" s="17">
        <v>31487.53</v>
      </c>
      <c r="I16" s="17">
        <v>30231.47</v>
      </c>
      <c r="J16" s="17">
        <v>0</v>
      </c>
      <c r="K16" s="276">
        <v>31487.53</v>
      </c>
      <c r="L16" s="276"/>
      <c r="M16" s="271">
        <f t="shared" si="1"/>
        <v>48.982436526839386</v>
      </c>
      <c r="N16" s="271"/>
      <c r="O16" s="271"/>
      <c r="P16" s="271"/>
    </row>
    <row r="17" spans="1:16" x14ac:dyDescent="0.25">
      <c r="A17" s="275" t="s">
        <v>38</v>
      </c>
      <c r="B17" s="275"/>
      <c r="C17" s="275"/>
      <c r="D17" s="275"/>
      <c r="E17" s="276">
        <v>15000</v>
      </c>
      <c r="F17" s="276"/>
      <c r="G17" s="17">
        <v>15000</v>
      </c>
      <c r="H17" s="17">
        <v>0</v>
      </c>
      <c r="I17" s="17">
        <v>896.64</v>
      </c>
      <c r="J17" s="17">
        <v>0</v>
      </c>
      <c r="K17" s="276">
        <v>14103.36</v>
      </c>
      <c r="L17" s="276"/>
      <c r="M17" s="271">
        <f t="shared" si="1"/>
        <v>5.9775999999999998</v>
      </c>
      <c r="N17" s="271"/>
      <c r="O17" s="271"/>
      <c r="P17" s="271"/>
    </row>
    <row r="18" spans="1:16" x14ac:dyDescent="0.25">
      <c r="A18" s="277" t="s">
        <v>42</v>
      </c>
      <c r="B18" s="277"/>
      <c r="C18" s="277"/>
      <c r="D18" s="277"/>
      <c r="E18" s="271">
        <v>59600.99</v>
      </c>
      <c r="F18" s="271"/>
      <c r="G18" s="16">
        <v>18102.759999999998</v>
      </c>
      <c r="H18" s="16">
        <v>41498.230000000003</v>
      </c>
      <c r="I18" s="16">
        <v>14384.69</v>
      </c>
      <c r="J18" s="16">
        <v>770</v>
      </c>
      <c r="K18" s="271">
        <v>44446.3</v>
      </c>
      <c r="L18" s="271"/>
      <c r="M18" s="271">
        <f t="shared" si="1"/>
        <v>24.134985006121546</v>
      </c>
      <c r="N18" s="271"/>
      <c r="O18" s="271"/>
      <c r="P18" s="271"/>
    </row>
    <row r="19" spans="1:16" x14ac:dyDescent="0.25">
      <c r="A19" s="275" t="s">
        <v>37</v>
      </c>
      <c r="B19" s="275"/>
      <c r="C19" s="275"/>
      <c r="D19" s="275"/>
      <c r="E19" s="276">
        <v>54600.99</v>
      </c>
      <c r="F19" s="276"/>
      <c r="G19" s="17">
        <v>13102.76</v>
      </c>
      <c r="H19" s="17">
        <v>41498.230000000003</v>
      </c>
      <c r="I19" s="17">
        <v>12672.24</v>
      </c>
      <c r="J19" s="17">
        <v>0</v>
      </c>
      <c r="K19" s="276">
        <v>41928.75</v>
      </c>
      <c r="L19" s="276"/>
      <c r="M19" s="271">
        <f t="shared" si="1"/>
        <v>23.208809950149256</v>
      </c>
      <c r="N19" s="271"/>
      <c r="O19" s="271"/>
      <c r="P19" s="271"/>
    </row>
    <row r="20" spans="1:16" x14ac:dyDescent="0.25">
      <c r="A20" s="275" t="s">
        <v>38</v>
      </c>
      <c r="B20" s="275"/>
      <c r="C20" s="275"/>
      <c r="D20" s="275"/>
      <c r="E20" s="276">
        <v>5000</v>
      </c>
      <c r="F20" s="276"/>
      <c r="G20" s="17">
        <v>5000</v>
      </c>
      <c r="H20" s="17">
        <v>0</v>
      </c>
      <c r="I20" s="17">
        <v>1712.45</v>
      </c>
      <c r="J20" s="17">
        <v>770</v>
      </c>
      <c r="K20" s="276">
        <v>2517.5500000000002</v>
      </c>
      <c r="L20" s="276"/>
      <c r="M20" s="271">
        <f t="shared" si="1"/>
        <v>34.249000000000002</v>
      </c>
      <c r="N20" s="271"/>
      <c r="O20" s="271"/>
      <c r="P20" s="271"/>
    </row>
    <row r="21" spans="1:16" ht="24.75" customHeight="1" x14ac:dyDescent="0.25">
      <c r="A21" s="277" t="s">
        <v>43</v>
      </c>
      <c r="B21" s="277"/>
      <c r="C21" s="277"/>
      <c r="D21" s="277"/>
      <c r="E21" s="271">
        <v>176389</v>
      </c>
      <c r="F21" s="271"/>
      <c r="G21" s="16">
        <v>126531.8</v>
      </c>
      <c r="H21" s="16">
        <v>49857.2</v>
      </c>
      <c r="I21" s="16">
        <v>29620.83</v>
      </c>
      <c r="J21" s="16">
        <v>901</v>
      </c>
      <c r="K21" s="271">
        <v>145867.17000000001</v>
      </c>
      <c r="L21" s="271"/>
      <c r="M21" s="271">
        <f t="shared" si="1"/>
        <v>16.79290091785769</v>
      </c>
      <c r="N21" s="271"/>
      <c r="O21" s="271"/>
      <c r="P21" s="271"/>
    </row>
    <row r="22" spans="1:16" x14ac:dyDescent="0.25">
      <c r="A22" s="275" t="s">
        <v>37</v>
      </c>
      <c r="B22" s="275"/>
      <c r="C22" s="275"/>
      <c r="D22" s="275"/>
      <c r="E22" s="276">
        <v>66389</v>
      </c>
      <c r="F22" s="276"/>
      <c r="G22" s="17">
        <v>16531.8</v>
      </c>
      <c r="H22" s="17">
        <v>49857.2</v>
      </c>
      <c r="I22" s="17">
        <v>16531.8</v>
      </c>
      <c r="J22" s="17">
        <v>0</v>
      </c>
      <c r="K22" s="276">
        <v>49857.2</v>
      </c>
      <c r="L22" s="276"/>
      <c r="M22" s="271">
        <f t="shared" si="1"/>
        <v>24.901414390938257</v>
      </c>
      <c r="N22" s="271"/>
      <c r="O22" s="271"/>
      <c r="P22" s="271"/>
    </row>
    <row r="23" spans="1:16" x14ac:dyDescent="0.25">
      <c r="A23" s="275" t="s">
        <v>38</v>
      </c>
      <c r="B23" s="275"/>
      <c r="C23" s="275"/>
      <c r="D23" s="275"/>
      <c r="E23" s="276">
        <v>60000</v>
      </c>
      <c r="F23" s="276"/>
      <c r="G23" s="17">
        <v>60000</v>
      </c>
      <c r="H23" s="17">
        <v>0</v>
      </c>
      <c r="I23" s="17">
        <v>13089.03</v>
      </c>
      <c r="J23" s="17">
        <v>901</v>
      </c>
      <c r="K23" s="276">
        <v>46009.97</v>
      </c>
      <c r="L23" s="276"/>
      <c r="M23" s="271">
        <f t="shared" si="1"/>
        <v>21.815049999999999</v>
      </c>
      <c r="N23" s="271"/>
      <c r="O23" s="271"/>
      <c r="P23" s="271"/>
    </row>
    <row r="24" spans="1:16" x14ac:dyDescent="0.25">
      <c r="A24" s="275" t="s">
        <v>44</v>
      </c>
      <c r="B24" s="275"/>
      <c r="C24" s="275"/>
      <c r="D24" s="275"/>
      <c r="E24" s="276">
        <v>50000</v>
      </c>
      <c r="F24" s="276"/>
      <c r="G24" s="17">
        <v>50000</v>
      </c>
      <c r="H24" s="17">
        <v>0</v>
      </c>
      <c r="I24" s="17">
        <v>0</v>
      </c>
      <c r="J24" s="17">
        <v>0</v>
      </c>
      <c r="K24" s="276">
        <v>50000</v>
      </c>
      <c r="L24" s="276"/>
      <c r="M24" s="271">
        <f t="shared" si="1"/>
        <v>0</v>
      </c>
      <c r="N24" s="271"/>
      <c r="O24" s="271"/>
      <c r="P24" s="271"/>
    </row>
    <row r="25" spans="1:16" ht="22.5" customHeight="1" x14ac:dyDescent="0.25">
      <c r="A25" s="277" t="s">
        <v>45</v>
      </c>
      <c r="B25" s="277"/>
      <c r="C25" s="277"/>
      <c r="D25" s="277"/>
      <c r="E25" s="271">
        <v>6826.99</v>
      </c>
      <c r="F25" s="271"/>
      <c r="G25" s="16">
        <v>2232.08</v>
      </c>
      <c r="H25" s="16">
        <v>4594.91</v>
      </c>
      <c r="I25" s="16">
        <v>1667.17</v>
      </c>
      <c r="J25" s="16">
        <v>0</v>
      </c>
      <c r="K25" s="271">
        <v>5159.82</v>
      </c>
      <c r="L25" s="271"/>
      <c r="M25" s="271">
        <f t="shared" si="1"/>
        <v>24.420278922336198</v>
      </c>
      <c r="N25" s="271"/>
      <c r="O25" s="271"/>
      <c r="P25" s="271"/>
    </row>
    <row r="26" spans="1:16" x14ac:dyDescent="0.25">
      <c r="A26" s="275" t="s">
        <v>37</v>
      </c>
      <c r="B26" s="275"/>
      <c r="C26" s="275"/>
      <c r="D26" s="275"/>
      <c r="E26" s="276">
        <v>6326.99</v>
      </c>
      <c r="F26" s="276"/>
      <c r="G26" s="17">
        <v>1732.08</v>
      </c>
      <c r="H26" s="17">
        <v>4594.91</v>
      </c>
      <c r="I26" s="17">
        <v>1667.17</v>
      </c>
      <c r="J26" s="17">
        <v>0</v>
      </c>
      <c r="K26" s="276">
        <v>4659.82</v>
      </c>
      <c r="L26" s="276"/>
      <c r="M26" s="271">
        <f t="shared" si="1"/>
        <v>26.350128576147586</v>
      </c>
      <c r="N26" s="271"/>
      <c r="O26" s="271"/>
      <c r="P26" s="271"/>
    </row>
    <row r="27" spans="1:16" x14ac:dyDescent="0.25">
      <c r="A27" s="275" t="s">
        <v>38</v>
      </c>
      <c r="B27" s="275"/>
      <c r="C27" s="275"/>
      <c r="D27" s="275"/>
      <c r="E27" s="276">
        <v>500</v>
      </c>
      <c r="F27" s="276"/>
      <c r="G27" s="17">
        <v>500</v>
      </c>
      <c r="H27" s="17">
        <v>0</v>
      </c>
      <c r="I27" s="17">
        <v>0</v>
      </c>
      <c r="J27" s="17">
        <v>0</v>
      </c>
      <c r="K27" s="276">
        <v>500</v>
      </c>
      <c r="L27" s="276"/>
      <c r="M27" s="271">
        <f t="shared" si="1"/>
        <v>0</v>
      </c>
      <c r="N27" s="271"/>
      <c r="O27" s="271"/>
      <c r="P27" s="271"/>
    </row>
    <row r="28" spans="1:16" ht="26.25" customHeight="1" x14ac:dyDescent="0.25">
      <c r="A28" s="277" t="s">
        <v>46</v>
      </c>
      <c r="B28" s="277"/>
      <c r="C28" s="277"/>
      <c r="D28" s="277"/>
      <c r="E28" s="271">
        <v>32438</v>
      </c>
      <c r="F28" s="271"/>
      <c r="G28" s="16">
        <v>11163.32</v>
      </c>
      <c r="H28" s="16">
        <v>21274.68</v>
      </c>
      <c r="I28" s="16">
        <v>7708.32</v>
      </c>
      <c r="J28" s="16">
        <v>0</v>
      </c>
      <c r="K28" s="271">
        <v>24729.68</v>
      </c>
      <c r="L28" s="271"/>
      <c r="M28" s="271">
        <f t="shared" si="1"/>
        <v>23.7632406436895</v>
      </c>
      <c r="N28" s="271"/>
      <c r="O28" s="271"/>
      <c r="P28" s="271"/>
    </row>
    <row r="29" spans="1:16" x14ac:dyDescent="0.25">
      <c r="A29" s="275" t="s">
        <v>37</v>
      </c>
      <c r="B29" s="275"/>
      <c r="C29" s="275"/>
      <c r="D29" s="275"/>
      <c r="E29" s="276">
        <v>28938</v>
      </c>
      <c r="F29" s="276"/>
      <c r="G29" s="17">
        <v>7663.32</v>
      </c>
      <c r="H29" s="17">
        <v>21274.68</v>
      </c>
      <c r="I29" s="17">
        <v>7663.32</v>
      </c>
      <c r="J29" s="17">
        <v>0</v>
      </c>
      <c r="K29" s="276">
        <v>21274.68</v>
      </c>
      <c r="L29" s="276"/>
      <c r="M29" s="271">
        <f t="shared" si="1"/>
        <v>26.481857764876633</v>
      </c>
      <c r="N29" s="271"/>
      <c r="O29" s="271"/>
      <c r="P29" s="271"/>
    </row>
    <row r="30" spans="1:16" x14ac:dyDescent="0.25">
      <c r="A30" s="275" t="s">
        <v>38</v>
      </c>
      <c r="B30" s="275"/>
      <c r="C30" s="275"/>
      <c r="D30" s="275"/>
      <c r="E30" s="276">
        <v>3500</v>
      </c>
      <c r="F30" s="276"/>
      <c r="G30" s="17">
        <v>3500</v>
      </c>
      <c r="H30" s="17">
        <v>0</v>
      </c>
      <c r="I30" s="17">
        <v>45</v>
      </c>
      <c r="J30" s="17">
        <v>0</v>
      </c>
      <c r="K30" s="276">
        <v>3455</v>
      </c>
      <c r="L30" s="276"/>
      <c r="M30" s="271">
        <f t="shared" si="1"/>
        <v>1.2857142857142856</v>
      </c>
      <c r="N30" s="271"/>
      <c r="O30" s="271"/>
      <c r="P30" s="271"/>
    </row>
    <row r="31" spans="1:16" ht="21.75" customHeight="1" x14ac:dyDescent="0.25">
      <c r="A31" s="277" t="s">
        <v>47</v>
      </c>
      <c r="B31" s="277"/>
      <c r="C31" s="277"/>
      <c r="D31" s="277"/>
      <c r="E31" s="271">
        <v>24544</v>
      </c>
      <c r="F31" s="271"/>
      <c r="G31" s="16">
        <v>9035.42</v>
      </c>
      <c r="H31" s="16">
        <v>15508.58</v>
      </c>
      <c r="I31" s="16">
        <v>8051.42</v>
      </c>
      <c r="J31" s="16">
        <v>0</v>
      </c>
      <c r="K31" s="271">
        <v>16492.580000000002</v>
      </c>
      <c r="L31" s="271"/>
      <c r="M31" s="271">
        <f t="shared" si="1"/>
        <v>32.804025423728817</v>
      </c>
      <c r="N31" s="271"/>
      <c r="O31" s="271"/>
      <c r="P31" s="271"/>
    </row>
    <row r="32" spans="1:16" x14ac:dyDescent="0.25">
      <c r="A32" s="275" t="s">
        <v>37</v>
      </c>
      <c r="B32" s="275"/>
      <c r="C32" s="275"/>
      <c r="D32" s="275"/>
      <c r="E32" s="276">
        <v>21544</v>
      </c>
      <c r="F32" s="276"/>
      <c r="G32" s="17">
        <v>6035.42</v>
      </c>
      <c r="H32" s="17">
        <v>15508.58</v>
      </c>
      <c r="I32" s="17">
        <v>6035.42</v>
      </c>
      <c r="J32" s="17">
        <v>0</v>
      </c>
      <c r="K32" s="276">
        <v>15508.58</v>
      </c>
      <c r="L32" s="276"/>
      <c r="M32" s="271">
        <f t="shared" si="1"/>
        <v>28.014389157073893</v>
      </c>
      <c r="N32" s="271"/>
      <c r="O32" s="271"/>
      <c r="P32" s="271"/>
    </row>
    <row r="33" spans="1:16" x14ac:dyDescent="0.25">
      <c r="A33" s="275" t="s">
        <v>38</v>
      </c>
      <c r="B33" s="275"/>
      <c r="C33" s="275"/>
      <c r="D33" s="275"/>
      <c r="E33" s="276">
        <v>3000</v>
      </c>
      <c r="F33" s="276"/>
      <c r="G33" s="17">
        <v>3000</v>
      </c>
      <c r="H33" s="17">
        <v>0</v>
      </c>
      <c r="I33" s="17">
        <v>2016</v>
      </c>
      <c r="J33" s="17">
        <v>0</v>
      </c>
      <c r="K33" s="276">
        <v>984</v>
      </c>
      <c r="L33" s="276"/>
      <c r="M33" s="271">
        <f t="shared" si="1"/>
        <v>67.2</v>
      </c>
      <c r="N33" s="271"/>
      <c r="O33" s="271"/>
      <c r="P33" s="271"/>
    </row>
    <row r="34" spans="1:16" ht="28.5" customHeight="1" x14ac:dyDescent="0.25">
      <c r="A34" s="277" t="s">
        <v>48</v>
      </c>
      <c r="B34" s="277"/>
      <c r="C34" s="277"/>
      <c r="D34" s="277"/>
      <c r="E34" s="271">
        <v>439706.99</v>
      </c>
      <c r="F34" s="271"/>
      <c r="G34" s="16">
        <v>399032.9</v>
      </c>
      <c r="H34" s="16">
        <v>40674.089999999997</v>
      </c>
      <c r="I34" s="16">
        <v>19818.18</v>
      </c>
      <c r="J34" s="16">
        <v>6899.75</v>
      </c>
      <c r="K34" s="271">
        <v>412989.06</v>
      </c>
      <c r="L34" s="271"/>
      <c r="M34" s="271">
        <f t="shared" si="1"/>
        <v>4.507133261629523</v>
      </c>
      <c r="N34" s="271"/>
      <c r="O34" s="271"/>
      <c r="P34" s="271"/>
    </row>
    <row r="35" spans="1:16" x14ac:dyDescent="0.25">
      <c r="A35" s="275" t="s">
        <v>37</v>
      </c>
      <c r="B35" s="275"/>
      <c r="C35" s="275"/>
      <c r="D35" s="275"/>
      <c r="E35" s="276">
        <v>56276.99</v>
      </c>
      <c r="F35" s="276"/>
      <c r="G35" s="17">
        <v>15602.9</v>
      </c>
      <c r="H35" s="17">
        <v>40674.089999999997</v>
      </c>
      <c r="I35" s="17">
        <v>15602.9</v>
      </c>
      <c r="J35" s="17">
        <v>0</v>
      </c>
      <c r="K35" s="276">
        <v>40674.089999999997</v>
      </c>
      <c r="L35" s="276"/>
      <c r="M35" s="271">
        <f>I35/E35*100</f>
        <v>27.725185728661039</v>
      </c>
      <c r="N35" s="271"/>
      <c r="O35" s="271"/>
      <c r="P35" s="271"/>
    </row>
    <row r="36" spans="1:16" x14ac:dyDescent="0.25">
      <c r="A36" s="275" t="s">
        <v>38</v>
      </c>
      <c r="B36" s="275"/>
      <c r="C36" s="275"/>
      <c r="D36" s="275"/>
      <c r="E36" s="276">
        <v>14959</v>
      </c>
      <c r="F36" s="276"/>
      <c r="G36" s="17">
        <v>14959</v>
      </c>
      <c r="H36" s="17">
        <v>0</v>
      </c>
      <c r="I36" s="17">
        <v>1675.28</v>
      </c>
      <c r="J36" s="17">
        <v>0</v>
      </c>
      <c r="K36" s="276">
        <v>13283.72</v>
      </c>
      <c r="L36" s="276"/>
      <c r="M36" s="271">
        <f t="shared" ref="M36:M41" si="2">I36/E36*100</f>
        <v>11.1991443278294</v>
      </c>
      <c r="N36" s="271"/>
      <c r="O36" s="271"/>
      <c r="P36" s="271"/>
    </row>
    <row r="37" spans="1:16" x14ac:dyDescent="0.25">
      <c r="A37" s="275" t="s">
        <v>44</v>
      </c>
      <c r="B37" s="275"/>
      <c r="C37" s="275"/>
      <c r="D37" s="275"/>
      <c r="E37" s="276">
        <v>368471</v>
      </c>
      <c r="F37" s="276"/>
      <c r="G37" s="17">
        <v>368471</v>
      </c>
      <c r="H37" s="17">
        <v>0</v>
      </c>
      <c r="I37" s="17">
        <v>2540</v>
      </c>
      <c r="J37" s="17">
        <v>6899.75</v>
      </c>
      <c r="K37" s="276">
        <v>359031.25</v>
      </c>
      <c r="L37" s="276"/>
      <c r="M37" s="271">
        <f t="shared" si="2"/>
        <v>0.68933511728195707</v>
      </c>
      <c r="N37" s="271"/>
      <c r="O37" s="271"/>
      <c r="P37" s="271"/>
    </row>
    <row r="38" spans="1:16" x14ac:dyDescent="0.25">
      <c r="A38" s="277" t="s">
        <v>49</v>
      </c>
      <c r="B38" s="277"/>
      <c r="C38" s="277"/>
      <c r="D38" s="277"/>
      <c r="E38" s="271">
        <v>16584</v>
      </c>
      <c r="F38" s="271"/>
      <c r="G38" s="16">
        <v>5205.0200000000004</v>
      </c>
      <c r="H38" s="16">
        <v>11378.98</v>
      </c>
      <c r="I38" s="16">
        <v>4705.0200000000004</v>
      </c>
      <c r="J38" s="16">
        <v>0</v>
      </c>
      <c r="K38" s="271">
        <v>11878.98</v>
      </c>
      <c r="L38" s="271"/>
      <c r="M38" s="271">
        <f t="shared" si="2"/>
        <v>28.370839363241679</v>
      </c>
      <c r="N38" s="271"/>
      <c r="O38" s="271"/>
      <c r="P38" s="271"/>
    </row>
    <row r="39" spans="1:16" x14ac:dyDescent="0.25">
      <c r="A39" s="275" t="s">
        <v>37</v>
      </c>
      <c r="B39" s="275"/>
      <c r="C39" s="275"/>
      <c r="D39" s="275"/>
      <c r="E39" s="276">
        <v>16084</v>
      </c>
      <c r="F39" s="276"/>
      <c r="G39" s="17">
        <v>4705.0200000000004</v>
      </c>
      <c r="H39" s="17">
        <v>11378.98</v>
      </c>
      <c r="I39" s="17">
        <v>4705.0200000000004</v>
      </c>
      <c r="J39" s="17">
        <v>0</v>
      </c>
      <c r="K39" s="276">
        <v>11378.98</v>
      </c>
      <c r="L39" s="276"/>
      <c r="M39" s="271">
        <f t="shared" si="2"/>
        <v>29.252797811489685</v>
      </c>
      <c r="N39" s="271"/>
      <c r="O39" s="271"/>
      <c r="P39" s="271"/>
    </row>
    <row r="40" spans="1:16" x14ac:dyDescent="0.25">
      <c r="A40" s="275" t="s">
        <v>38</v>
      </c>
      <c r="B40" s="275"/>
      <c r="C40" s="275"/>
      <c r="D40" s="275"/>
      <c r="E40" s="276">
        <v>500</v>
      </c>
      <c r="F40" s="276"/>
      <c r="G40" s="17">
        <v>500</v>
      </c>
      <c r="H40" s="17">
        <v>0</v>
      </c>
      <c r="I40" s="17">
        <v>0</v>
      </c>
      <c r="J40" s="17">
        <v>0</v>
      </c>
      <c r="K40" s="276">
        <v>500</v>
      </c>
      <c r="L40" s="276"/>
      <c r="M40" s="271">
        <f t="shared" si="2"/>
        <v>0</v>
      </c>
      <c r="N40" s="271"/>
      <c r="O40" s="271"/>
      <c r="P40" s="271"/>
    </row>
    <row r="41" spans="1:16" x14ac:dyDescent="0.25">
      <c r="A41" s="277" t="s">
        <v>50</v>
      </c>
      <c r="B41" s="277"/>
      <c r="C41" s="277"/>
      <c r="D41" s="277"/>
      <c r="E41" s="271">
        <v>366451.05</v>
      </c>
      <c r="F41" s="271"/>
      <c r="G41" s="16">
        <v>176719.4</v>
      </c>
      <c r="H41" s="16">
        <v>189731.65</v>
      </c>
      <c r="I41" s="16">
        <v>74431.97</v>
      </c>
      <c r="J41" s="16">
        <v>2267.4</v>
      </c>
      <c r="K41" s="271">
        <v>289751.67999999999</v>
      </c>
      <c r="L41" s="271"/>
      <c r="M41" s="271">
        <f t="shared" si="2"/>
        <v>20.311572309589508</v>
      </c>
      <c r="N41" s="271"/>
      <c r="O41" s="271"/>
      <c r="P41" s="271"/>
    </row>
    <row r="42" spans="1:16" x14ac:dyDescent="0.25">
      <c r="A42" s="275" t="s">
        <v>37</v>
      </c>
      <c r="B42" s="275"/>
      <c r="C42" s="275"/>
      <c r="D42" s="275"/>
      <c r="E42" s="276">
        <v>251951.05</v>
      </c>
      <c r="F42" s="276"/>
      <c r="G42" s="17">
        <v>62219.4</v>
      </c>
      <c r="H42" s="17">
        <v>189731.65</v>
      </c>
      <c r="I42" s="17">
        <v>62219.4</v>
      </c>
      <c r="J42" s="17">
        <v>0</v>
      </c>
      <c r="K42" s="276">
        <v>189731.65</v>
      </c>
      <c r="L42" s="276"/>
      <c r="M42" s="271">
        <f>I42/E42*100</f>
        <v>24.695035007792189</v>
      </c>
      <c r="N42" s="271"/>
      <c r="O42" s="271"/>
      <c r="P42" s="271"/>
    </row>
    <row r="43" spans="1:16" x14ac:dyDescent="0.25">
      <c r="A43" s="275" t="s">
        <v>38</v>
      </c>
      <c r="B43" s="275"/>
      <c r="C43" s="275"/>
      <c r="D43" s="275"/>
      <c r="E43" s="276">
        <v>70000</v>
      </c>
      <c r="F43" s="276"/>
      <c r="G43" s="17">
        <v>70000</v>
      </c>
      <c r="H43" s="17">
        <v>0</v>
      </c>
      <c r="I43" s="17">
        <v>10212.57</v>
      </c>
      <c r="J43" s="17">
        <v>2240.9699999999998</v>
      </c>
      <c r="K43" s="276">
        <v>57546.46</v>
      </c>
      <c r="L43" s="276"/>
      <c r="M43" s="271">
        <f t="shared" ref="M43:M55" si="3">I43/E43*100</f>
        <v>14.589385714285713</v>
      </c>
      <c r="N43" s="271"/>
      <c r="O43" s="271"/>
      <c r="P43" s="271"/>
    </row>
    <row r="44" spans="1:16" x14ac:dyDescent="0.25">
      <c r="A44" s="275" t="s">
        <v>40</v>
      </c>
      <c r="B44" s="275"/>
      <c r="C44" s="275"/>
      <c r="D44" s="275"/>
      <c r="E44" s="276">
        <v>14500</v>
      </c>
      <c r="F44" s="276"/>
      <c r="G44" s="17">
        <v>14500</v>
      </c>
      <c r="H44" s="17">
        <v>0</v>
      </c>
      <c r="I44" s="17">
        <v>2000</v>
      </c>
      <c r="J44" s="17">
        <v>26.43</v>
      </c>
      <c r="K44" s="276">
        <v>12473.57</v>
      </c>
      <c r="L44" s="276"/>
      <c r="M44" s="271">
        <f t="shared" si="3"/>
        <v>13.793103448275861</v>
      </c>
      <c r="N44" s="271"/>
      <c r="O44" s="271"/>
      <c r="P44" s="271"/>
    </row>
    <row r="45" spans="1:16" x14ac:dyDescent="0.25">
      <c r="A45" s="275" t="s">
        <v>44</v>
      </c>
      <c r="B45" s="275"/>
      <c r="C45" s="275"/>
      <c r="D45" s="275"/>
      <c r="E45" s="276">
        <v>30000</v>
      </c>
      <c r="F45" s="276"/>
      <c r="G45" s="17">
        <v>30000</v>
      </c>
      <c r="H45" s="17">
        <v>0</v>
      </c>
      <c r="I45" s="17">
        <v>0</v>
      </c>
      <c r="J45" s="17">
        <v>0</v>
      </c>
      <c r="K45" s="276">
        <v>30000</v>
      </c>
      <c r="L45" s="276"/>
      <c r="M45" s="271">
        <f t="shared" si="3"/>
        <v>0</v>
      </c>
      <c r="N45" s="271"/>
      <c r="O45" s="271"/>
      <c r="P45" s="271"/>
    </row>
    <row r="46" spans="1:16" x14ac:dyDescent="0.25">
      <c r="A46" s="277" t="s">
        <v>51</v>
      </c>
      <c r="B46" s="277"/>
      <c r="C46" s="277"/>
      <c r="D46" s="277"/>
      <c r="E46" s="271">
        <v>23527.99</v>
      </c>
      <c r="F46" s="271"/>
      <c r="G46" s="16">
        <v>8714.65</v>
      </c>
      <c r="H46" s="16">
        <v>14813.34</v>
      </c>
      <c r="I46" s="16">
        <v>5032.07</v>
      </c>
      <c r="J46" s="16">
        <v>0</v>
      </c>
      <c r="K46" s="271">
        <v>18495.919999999998</v>
      </c>
      <c r="L46" s="271"/>
      <c r="M46" s="271">
        <f t="shared" si="3"/>
        <v>21.387589845116388</v>
      </c>
      <c r="N46" s="271"/>
      <c r="O46" s="271"/>
      <c r="P46" s="271"/>
    </row>
    <row r="47" spans="1:16" x14ac:dyDescent="0.25">
      <c r="A47" s="275" t="s">
        <v>37</v>
      </c>
      <c r="B47" s="275"/>
      <c r="C47" s="275"/>
      <c r="D47" s="275"/>
      <c r="E47" s="276">
        <v>19727.990000000002</v>
      </c>
      <c r="F47" s="276"/>
      <c r="G47" s="17">
        <v>4914.6499999999996</v>
      </c>
      <c r="H47" s="17">
        <v>14813.34</v>
      </c>
      <c r="I47" s="17">
        <v>4914.6499999999996</v>
      </c>
      <c r="J47" s="17">
        <v>0</v>
      </c>
      <c r="K47" s="276">
        <v>14813.34</v>
      </c>
      <c r="L47" s="276"/>
      <c r="M47" s="271">
        <f t="shared" si="3"/>
        <v>24.912066561266503</v>
      </c>
      <c r="N47" s="271"/>
      <c r="O47" s="271"/>
      <c r="P47" s="271"/>
    </row>
    <row r="48" spans="1:16" x14ac:dyDescent="0.25">
      <c r="A48" s="275" t="s">
        <v>38</v>
      </c>
      <c r="B48" s="275"/>
      <c r="C48" s="275"/>
      <c r="D48" s="275"/>
      <c r="E48" s="276">
        <v>2800</v>
      </c>
      <c r="F48" s="276"/>
      <c r="G48" s="17">
        <v>2800</v>
      </c>
      <c r="H48" s="17">
        <v>0</v>
      </c>
      <c r="I48" s="17">
        <v>87.42</v>
      </c>
      <c r="J48" s="17">
        <v>0</v>
      </c>
      <c r="K48" s="276">
        <v>2712.58</v>
      </c>
      <c r="L48" s="276"/>
      <c r="M48" s="271">
        <f t="shared" si="3"/>
        <v>3.1221428571428573</v>
      </c>
      <c r="N48" s="271"/>
      <c r="O48" s="271"/>
      <c r="P48" s="271"/>
    </row>
    <row r="49" spans="1:16" x14ac:dyDescent="0.25">
      <c r="A49" s="275" t="s">
        <v>40</v>
      </c>
      <c r="B49" s="275"/>
      <c r="C49" s="275"/>
      <c r="D49" s="275"/>
      <c r="E49" s="276">
        <v>1000</v>
      </c>
      <c r="F49" s="276"/>
      <c r="G49" s="17">
        <v>1000</v>
      </c>
      <c r="H49" s="17">
        <v>0</v>
      </c>
      <c r="I49" s="17">
        <v>30</v>
      </c>
      <c r="J49" s="17">
        <v>0</v>
      </c>
      <c r="K49" s="276">
        <v>970</v>
      </c>
      <c r="L49" s="276"/>
      <c r="M49" s="271">
        <f t="shared" si="3"/>
        <v>3</v>
      </c>
      <c r="N49" s="271"/>
      <c r="O49" s="271"/>
      <c r="P49" s="271"/>
    </row>
    <row r="50" spans="1:16" x14ac:dyDescent="0.25">
      <c r="A50" s="277" t="s">
        <v>52</v>
      </c>
      <c r="B50" s="277"/>
      <c r="C50" s="277"/>
      <c r="D50" s="277"/>
      <c r="E50" s="271">
        <v>99900.67</v>
      </c>
      <c r="F50" s="271"/>
      <c r="G50" s="16">
        <v>76111.47</v>
      </c>
      <c r="H50" s="16">
        <v>23789.200000000001</v>
      </c>
      <c r="I50" s="16">
        <v>18848.91</v>
      </c>
      <c r="J50" s="16">
        <v>384</v>
      </c>
      <c r="K50" s="271">
        <v>80667.759999999995</v>
      </c>
      <c r="L50" s="271"/>
      <c r="M50" s="271">
        <f t="shared" si="3"/>
        <v>18.86765123797468</v>
      </c>
      <c r="N50" s="271"/>
      <c r="O50" s="271"/>
      <c r="P50" s="271"/>
    </row>
    <row r="51" spans="1:16" x14ac:dyDescent="0.25">
      <c r="A51" s="275" t="s">
        <v>37</v>
      </c>
      <c r="B51" s="275"/>
      <c r="C51" s="275"/>
      <c r="D51" s="275"/>
      <c r="E51" s="276">
        <v>32900.67</v>
      </c>
      <c r="F51" s="276"/>
      <c r="G51" s="17">
        <v>9111.4699999999993</v>
      </c>
      <c r="H51" s="17">
        <v>23789.200000000001</v>
      </c>
      <c r="I51" s="17">
        <v>9111.4699999999993</v>
      </c>
      <c r="J51" s="17">
        <v>0</v>
      </c>
      <c r="K51" s="276">
        <v>23789.200000000001</v>
      </c>
      <c r="L51" s="276"/>
      <c r="M51" s="271">
        <f t="shared" si="3"/>
        <v>27.693873711386424</v>
      </c>
      <c r="N51" s="271"/>
      <c r="O51" s="271"/>
      <c r="P51" s="271"/>
    </row>
    <row r="52" spans="1:16" x14ac:dyDescent="0.25">
      <c r="A52" s="275" t="s">
        <v>38</v>
      </c>
      <c r="B52" s="275"/>
      <c r="C52" s="275"/>
      <c r="D52" s="275"/>
      <c r="E52" s="276">
        <v>52000</v>
      </c>
      <c r="F52" s="276"/>
      <c r="G52" s="17">
        <v>52000</v>
      </c>
      <c r="H52" s="17">
        <v>0</v>
      </c>
      <c r="I52" s="17">
        <v>9737.44</v>
      </c>
      <c r="J52" s="17">
        <v>384</v>
      </c>
      <c r="K52" s="276">
        <v>41878.559999999998</v>
      </c>
      <c r="L52" s="276"/>
      <c r="M52" s="271">
        <f t="shared" si="3"/>
        <v>18.725846153846152</v>
      </c>
      <c r="N52" s="271"/>
      <c r="O52" s="271"/>
      <c r="P52" s="271"/>
    </row>
    <row r="53" spans="1:16" x14ac:dyDescent="0.25">
      <c r="A53" s="275" t="s">
        <v>44</v>
      </c>
      <c r="B53" s="275"/>
      <c r="C53" s="275"/>
      <c r="D53" s="275"/>
      <c r="E53" s="276">
        <v>15000</v>
      </c>
      <c r="F53" s="276"/>
      <c r="G53" s="17">
        <v>15000</v>
      </c>
      <c r="H53" s="17">
        <v>0</v>
      </c>
      <c r="I53" s="17">
        <v>0</v>
      </c>
      <c r="J53" s="17">
        <v>0</v>
      </c>
      <c r="K53" s="276">
        <v>15000</v>
      </c>
      <c r="L53" s="276"/>
      <c r="M53" s="271">
        <f t="shared" si="3"/>
        <v>0</v>
      </c>
      <c r="N53" s="271"/>
      <c r="O53" s="271"/>
      <c r="P53" s="271"/>
    </row>
    <row r="54" spans="1:16" ht="21.75" customHeight="1" x14ac:dyDescent="0.25">
      <c r="A54" s="277" t="s">
        <v>53</v>
      </c>
      <c r="B54" s="277"/>
      <c r="C54" s="277"/>
      <c r="D54" s="277"/>
      <c r="E54" s="271">
        <v>76582.990000000005</v>
      </c>
      <c r="F54" s="271"/>
      <c r="G54" s="16">
        <v>30129.61</v>
      </c>
      <c r="H54" s="16">
        <v>46453.38</v>
      </c>
      <c r="I54" s="16">
        <v>19358.5</v>
      </c>
      <c r="J54" s="16">
        <v>62.2</v>
      </c>
      <c r="K54" s="271">
        <v>57162.29</v>
      </c>
      <c r="L54" s="271"/>
      <c r="M54" s="271">
        <f t="shared" si="3"/>
        <v>25.277806468512132</v>
      </c>
      <c r="N54" s="271"/>
      <c r="O54" s="271"/>
      <c r="P54" s="271"/>
    </row>
    <row r="55" spans="1:16" x14ac:dyDescent="0.25">
      <c r="A55" s="275" t="s">
        <v>37</v>
      </c>
      <c r="B55" s="275"/>
      <c r="C55" s="275"/>
      <c r="D55" s="275"/>
      <c r="E55" s="276">
        <v>63332.99</v>
      </c>
      <c r="F55" s="276"/>
      <c r="G55" s="17">
        <v>16879.61</v>
      </c>
      <c r="H55" s="17">
        <v>46453.38</v>
      </c>
      <c r="I55" s="17">
        <v>16879.61</v>
      </c>
      <c r="J55" s="17">
        <v>0</v>
      </c>
      <c r="K55" s="276">
        <v>46453.38</v>
      </c>
      <c r="L55" s="276"/>
      <c r="M55" s="271">
        <f t="shared" si="3"/>
        <v>26.652160272237268</v>
      </c>
      <c r="N55" s="271"/>
      <c r="O55" s="271"/>
      <c r="P55" s="271"/>
    </row>
    <row r="56" spans="1:16" x14ac:dyDescent="0.25">
      <c r="A56" s="275" t="s">
        <v>38</v>
      </c>
      <c r="B56" s="275"/>
      <c r="C56" s="275"/>
      <c r="D56" s="275"/>
      <c r="E56" s="276">
        <v>10250</v>
      </c>
      <c r="F56" s="276"/>
      <c r="G56" s="17">
        <v>10250</v>
      </c>
      <c r="H56" s="17">
        <v>0</v>
      </c>
      <c r="I56" s="17">
        <v>1946.88</v>
      </c>
      <c r="J56" s="17">
        <v>62.2</v>
      </c>
      <c r="K56" s="276">
        <v>8240.92</v>
      </c>
      <c r="L56" s="276"/>
      <c r="M56" s="271">
        <f>I56/E56*100</f>
        <v>18.993951219512194</v>
      </c>
      <c r="N56" s="271"/>
      <c r="O56" s="271"/>
      <c r="P56" s="271"/>
    </row>
    <row r="57" spans="1:16" x14ac:dyDescent="0.25">
      <c r="A57" s="275" t="s">
        <v>40</v>
      </c>
      <c r="B57" s="275"/>
      <c r="C57" s="275"/>
      <c r="D57" s="275"/>
      <c r="E57" s="276">
        <v>3000</v>
      </c>
      <c r="F57" s="276"/>
      <c r="G57" s="17">
        <v>3000</v>
      </c>
      <c r="H57" s="17">
        <v>0</v>
      </c>
      <c r="I57" s="17">
        <v>532.01</v>
      </c>
      <c r="J57" s="17">
        <v>0</v>
      </c>
      <c r="K57" s="276">
        <v>2467.9899999999998</v>
      </c>
      <c r="L57" s="276"/>
      <c r="M57" s="271">
        <f t="shared" ref="M57:M66" si="4">I57/E57*100</f>
        <v>17.733666666666668</v>
      </c>
      <c r="N57" s="271"/>
      <c r="O57" s="271"/>
      <c r="P57" s="271"/>
    </row>
    <row r="58" spans="1:16" x14ac:dyDescent="0.25">
      <c r="A58" s="277" t="s">
        <v>54</v>
      </c>
      <c r="B58" s="277"/>
      <c r="C58" s="277"/>
      <c r="D58" s="277"/>
      <c r="E58" s="271">
        <v>901612</v>
      </c>
      <c r="F58" s="271"/>
      <c r="G58" s="16">
        <v>376176.2</v>
      </c>
      <c r="H58" s="16">
        <v>525435.80000000005</v>
      </c>
      <c r="I58" s="16">
        <v>172331.47</v>
      </c>
      <c r="J58" s="16">
        <v>1177.3399999999999</v>
      </c>
      <c r="K58" s="271">
        <v>728103.19</v>
      </c>
      <c r="L58" s="271"/>
      <c r="M58" s="271">
        <f t="shared" si="4"/>
        <v>19.113706339312252</v>
      </c>
      <c r="N58" s="271"/>
      <c r="O58" s="271"/>
      <c r="P58" s="271"/>
    </row>
    <row r="59" spans="1:16" x14ac:dyDescent="0.25">
      <c r="A59" s="275" t="s">
        <v>37</v>
      </c>
      <c r="B59" s="275"/>
      <c r="C59" s="275"/>
      <c r="D59" s="275"/>
      <c r="E59" s="276">
        <v>695699</v>
      </c>
      <c r="F59" s="276"/>
      <c r="G59" s="17">
        <v>170263.2</v>
      </c>
      <c r="H59" s="17">
        <v>525435.80000000005</v>
      </c>
      <c r="I59" s="17">
        <v>170263.2</v>
      </c>
      <c r="J59" s="17">
        <v>0</v>
      </c>
      <c r="K59" s="276">
        <v>525435.80000000005</v>
      </c>
      <c r="L59" s="276"/>
      <c r="M59" s="271">
        <f t="shared" si="4"/>
        <v>24.473687614902424</v>
      </c>
      <c r="N59" s="271"/>
      <c r="O59" s="271"/>
      <c r="P59" s="271"/>
    </row>
    <row r="60" spans="1:16" x14ac:dyDescent="0.25">
      <c r="A60" s="275" t="s">
        <v>38</v>
      </c>
      <c r="B60" s="275"/>
      <c r="C60" s="275"/>
      <c r="D60" s="275"/>
      <c r="E60" s="276">
        <v>78413</v>
      </c>
      <c r="F60" s="276"/>
      <c r="G60" s="17">
        <v>78413</v>
      </c>
      <c r="H60" s="17">
        <v>0</v>
      </c>
      <c r="I60" s="17">
        <v>1031.28</v>
      </c>
      <c r="J60" s="17">
        <v>1177.3399999999999</v>
      </c>
      <c r="K60" s="276">
        <v>76204.38</v>
      </c>
      <c r="L60" s="276"/>
      <c r="M60" s="271">
        <f t="shared" si="4"/>
        <v>1.3151900832770076</v>
      </c>
      <c r="N60" s="271"/>
      <c r="O60" s="271"/>
      <c r="P60" s="271"/>
    </row>
    <row r="61" spans="1:16" x14ac:dyDescent="0.25">
      <c r="A61" s="275" t="s">
        <v>40</v>
      </c>
      <c r="B61" s="275"/>
      <c r="C61" s="275"/>
      <c r="D61" s="275"/>
      <c r="E61" s="276">
        <v>14500</v>
      </c>
      <c r="F61" s="276"/>
      <c r="G61" s="17">
        <v>14500</v>
      </c>
      <c r="H61" s="17">
        <v>0</v>
      </c>
      <c r="I61" s="17">
        <v>1036.99</v>
      </c>
      <c r="J61" s="17">
        <v>0</v>
      </c>
      <c r="K61" s="276">
        <v>13463.01</v>
      </c>
      <c r="L61" s="276"/>
      <c r="M61" s="271">
        <f t="shared" si="4"/>
        <v>7.1516551724137924</v>
      </c>
      <c r="N61" s="271"/>
      <c r="O61" s="271"/>
      <c r="P61" s="271"/>
    </row>
    <row r="62" spans="1:16" x14ac:dyDescent="0.25">
      <c r="A62" s="275" t="s">
        <v>44</v>
      </c>
      <c r="B62" s="275"/>
      <c r="C62" s="275"/>
      <c r="D62" s="275"/>
      <c r="E62" s="276">
        <v>113000</v>
      </c>
      <c r="F62" s="276"/>
      <c r="G62" s="17">
        <v>113000</v>
      </c>
      <c r="H62" s="17">
        <v>0</v>
      </c>
      <c r="I62" s="17">
        <v>0</v>
      </c>
      <c r="J62" s="17">
        <v>0</v>
      </c>
      <c r="K62" s="276">
        <v>113000</v>
      </c>
      <c r="L62" s="276"/>
      <c r="M62" s="271">
        <f t="shared" si="4"/>
        <v>0</v>
      </c>
      <c r="N62" s="271"/>
      <c r="O62" s="271"/>
      <c r="P62" s="271"/>
    </row>
    <row r="63" spans="1:16" x14ac:dyDescent="0.25">
      <c r="A63" s="277" t="s">
        <v>55</v>
      </c>
      <c r="B63" s="277"/>
      <c r="C63" s="277"/>
      <c r="D63" s="277"/>
      <c r="E63" s="271">
        <v>169457.99</v>
      </c>
      <c r="F63" s="271"/>
      <c r="G63" s="16">
        <v>46094.42</v>
      </c>
      <c r="H63" s="16">
        <v>123363.57</v>
      </c>
      <c r="I63" s="16">
        <v>35608.120000000003</v>
      </c>
      <c r="J63" s="16">
        <v>0</v>
      </c>
      <c r="K63" s="271">
        <v>133849.87</v>
      </c>
      <c r="L63" s="271"/>
      <c r="M63" s="271">
        <f t="shared" si="4"/>
        <v>21.012948400957669</v>
      </c>
      <c r="N63" s="271"/>
      <c r="O63" s="271"/>
      <c r="P63" s="271"/>
    </row>
    <row r="64" spans="1:16" x14ac:dyDescent="0.25">
      <c r="A64" s="275" t="s">
        <v>37</v>
      </c>
      <c r="B64" s="275"/>
      <c r="C64" s="275"/>
      <c r="D64" s="275"/>
      <c r="E64" s="276">
        <v>158079.99</v>
      </c>
      <c r="F64" s="276"/>
      <c r="G64" s="17">
        <v>34716.42</v>
      </c>
      <c r="H64" s="17">
        <v>123363.57</v>
      </c>
      <c r="I64" s="17">
        <v>34716.42</v>
      </c>
      <c r="J64" s="17">
        <v>0</v>
      </c>
      <c r="K64" s="276">
        <v>123363.57</v>
      </c>
      <c r="L64" s="276"/>
      <c r="M64" s="271">
        <f t="shared" si="4"/>
        <v>21.961299466175323</v>
      </c>
      <c r="N64" s="271"/>
      <c r="O64" s="271"/>
      <c r="P64" s="271"/>
    </row>
    <row r="65" spans="1:16" x14ac:dyDescent="0.25">
      <c r="A65" s="275" t="s">
        <v>38</v>
      </c>
      <c r="B65" s="275"/>
      <c r="C65" s="275"/>
      <c r="D65" s="275"/>
      <c r="E65" s="276">
        <v>7878</v>
      </c>
      <c r="F65" s="276"/>
      <c r="G65" s="17">
        <v>7878</v>
      </c>
      <c r="H65" s="17">
        <v>0</v>
      </c>
      <c r="I65" s="17">
        <v>298</v>
      </c>
      <c r="J65" s="17">
        <v>0</v>
      </c>
      <c r="K65" s="276">
        <v>7580</v>
      </c>
      <c r="L65" s="276"/>
      <c r="M65" s="271">
        <f t="shared" si="4"/>
        <v>3.7826859609037826</v>
      </c>
      <c r="N65" s="271"/>
      <c r="O65" s="271"/>
      <c r="P65" s="271"/>
    </row>
    <row r="66" spans="1:16" x14ac:dyDescent="0.25">
      <c r="A66" s="275" t="s">
        <v>40</v>
      </c>
      <c r="B66" s="275"/>
      <c r="C66" s="275"/>
      <c r="D66" s="275"/>
      <c r="E66" s="276">
        <v>3500</v>
      </c>
      <c r="F66" s="276"/>
      <c r="G66" s="17">
        <v>3500</v>
      </c>
      <c r="H66" s="17">
        <v>0</v>
      </c>
      <c r="I66" s="17">
        <v>593.70000000000005</v>
      </c>
      <c r="J66" s="17">
        <v>0</v>
      </c>
      <c r="K66" s="276">
        <v>2906.3</v>
      </c>
      <c r="L66" s="276"/>
      <c r="M66" s="271">
        <f t="shared" si="4"/>
        <v>16.962857142857143</v>
      </c>
      <c r="N66" s="271"/>
      <c r="O66" s="271"/>
      <c r="P66" s="271"/>
    </row>
    <row r="67" spans="1:16" s="19" customFormat="1" x14ac:dyDescent="0.25">
      <c r="A67" s="279" t="s">
        <v>56</v>
      </c>
      <c r="B67" s="279"/>
      <c r="C67" s="279"/>
      <c r="D67" s="279"/>
      <c r="E67" s="280">
        <v>560121</v>
      </c>
      <c r="F67" s="280"/>
      <c r="G67" s="18">
        <v>9992.16</v>
      </c>
      <c r="H67" s="18">
        <v>550128.84</v>
      </c>
      <c r="I67" s="18">
        <v>4385.79</v>
      </c>
      <c r="J67" s="18">
        <v>15</v>
      </c>
      <c r="K67" s="280">
        <v>555720.21</v>
      </c>
      <c r="L67" s="280"/>
      <c r="M67" s="271">
        <f>I67/E67*100</f>
        <v>0.78300760014354043</v>
      </c>
      <c r="N67" s="271"/>
      <c r="O67" s="271"/>
      <c r="P67" s="271"/>
    </row>
    <row r="68" spans="1:16" x14ac:dyDescent="0.25">
      <c r="A68" s="277" t="s">
        <v>35</v>
      </c>
      <c r="B68" s="277"/>
      <c r="C68" s="277"/>
      <c r="D68" s="277"/>
      <c r="E68" s="271">
        <v>560121</v>
      </c>
      <c r="F68" s="271"/>
      <c r="G68" s="16">
        <v>9992.16</v>
      </c>
      <c r="H68" s="16">
        <v>550128.84</v>
      </c>
      <c r="I68" s="16">
        <v>4385.79</v>
      </c>
      <c r="J68" s="16">
        <v>15</v>
      </c>
      <c r="K68" s="271">
        <v>555720.21</v>
      </c>
      <c r="L68" s="271"/>
      <c r="M68" s="271">
        <f t="shared" ref="M68:M73" si="5">I68/E68*100</f>
        <v>0.78300760014354043</v>
      </c>
      <c r="N68" s="271"/>
      <c r="O68" s="271"/>
      <c r="P68" s="271"/>
    </row>
    <row r="69" spans="1:16" x14ac:dyDescent="0.25">
      <c r="A69" s="277" t="s">
        <v>36</v>
      </c>
      <c r="B69" s="277"/>
      <c r="C69" s="277"/>
      <c r="D69" s="277"/>
      <c r="E69" s="271">
        <v>47500</v>
      </c>
      <c r="F69" s="271"/>
      <c r="G69" s="16">
        <v>4000</v>
      </c>
      <c r="H69" s="16">
        <v>43500</v>
      </c>
      <c r="I69" s="16">
        <v>3400</v>
      </c>
      <c r="J69" s="16">
        <v>0</v>
      </c>
      <c r="K69" s="271">
        <v>44100</v>
      </c>
      <c r="L69" s="271"/>
      <c r="M69" s="271">
        <f t="shared" si="5"/>
        <v>7.1578947368421044</v>
      </c>
      <c r="N69" s="271"/>
      <c r="O69" s="271"/>
      <c r="P69" s="271"/>
    </row>
    <row r="70" spans="1:16" x14ac:dyDescent="0.25">
      <c r="A70" s="275" t="s">
        <v>57</v>
      </c>
      <c r="B70" s="275"/>
      <c r="C70" s="275"/>
      <c r="D70" s="275"/>
      <c r="E70" s="276">
        <v>47500</v>
      </c>
      <c r="F70" s="276"/>
      <c r="G70" s="17">
        <v>4000</v>
      </c>
      <c r="H70" s="17">
        <v>43500</v>
      </c>
      <c r="I70" s="17">
        <v>3400</v>
      </c>
      <c r="J70" s="17">
        <v>0</v>
      </c>
      <c r="K70" s="276">
        <v>44100</v>
      </c>
      <c r="L70" s="276"/>
      <c r="M70" s="271">
        <f t="shared" si="5"/>
        <v>7.1578947368421044</v>
      </c>
      <c r="N70" s="271"/>
      <c r="O70" s="271"/>
      <c r="P70" s="271"/>
    </row>
    <row r="71" spans="1:16" x14ac:dyDescent="0.25">
      <c r="A71" s="277" t="s">
        <v>39</v>
      </c>
      <c r="B71" s="277"/>
      <c r="C71" s="277"/>
      <c r="D71" s="277"/>
      <c r="E71" s="271">
        <v>15000</v>
      </c>
      <c r="F71" s="271"/>
      <c r="G71" s="16">
        <v>0</v>
      </c>
      <c r="H71" s="16">
        <v>15000</v>
      </c>
      <c r="I71" s="16">
        <v>0</v>
      </c>
      <c r="J71" s="16">
        <v>0</v>
      </c>
      <c r="K71" s="271">
        <v>15000</v>
      </c>
      <c r="L71" s="271"/>
      <c r="M71" s="271">
        <f t="shared" si="5"/>
        <v>0</v>
      </c>
      <c r="N71" s="271"/>
      <c r="O71" s="271"/>
      <c r="P71" s="271"/>
    </row>
    <row r="72" spans="1:16" x14ac:dyDescent="0.25">
      <c r="A72" s="275" t="s">
        <v>38</v>
      </c>
      <c r="B72" s="275"/>
      <c r="C72" s="275"/>
      <c r="D72" s="275"/>
      <c r="E72" s="276">
        <v>15000</v>
      </c>
      <c r="F72" s="276"/>
      <c r="G72" s="17">
        <v>0</v>
      </c>
      <c r="H72" s="17">
        <v>15000</v>
      </c>
      <c r="I72" s="17">
        <v>0</v>
      </c>
      <c r="J72" s="17">
        <v>0</v>
      </c>
      <c r="K72" s="276">
        <v>15000</v>
      </c>
      <c r="L72" s="276"/>
      <c r="M72" s="271">
        <f t="shared" si="5"/>
        <v>0</v>
      </c>
      <c r="N72" s="271"/>
      <c r="O72" s="271"/>
      <c r="P72" s="271"/>
    </row>
    <row r="73" spans="1:16" ht="25.5" customHeight="1" x14ac:dyDescent="0.25">
      <c r="A73" s="277" t="s">
        <v>43</v>
      </c>
      <c r="B73" s="277"/>
      <c r="C73" s="277"/>
      <c r="D73" s="277"/>
      <c r="E73" s="271">
        <v>35000</v>
      </c>
      <c r="F73" s="271"/>
      <c r="G73" s="16">
        <v>0</v>
      </c>
      <c r="H73" s="16">
        <v>35000</v>
      </c>
      <c r="I73" s="16">
        <v>0</v>
      </c>
      <c r="J73" s="16">
        <v>0</v>
      </c>
      <c r="K73" s="271">
        <v>35000</v>
      </c>
      <c r="L73" s="271"/>
      <c r="M73" s="271">
        <f t="shared" si="5"/>
        <v>0</v>
      </c>
      <c r="N73" s="271"/>
      <c r="O73" s="271"/>
      <c r="P73" s="271"/>
    </row>
    <row r="74" spans="1:16" x14ac:dyDescent="0.25">
      <c r="A74" s="275" t="s">
        <v>38</v>
      </c>
      <c r="B74" s="275"/>
      <c r="C74" s="275"/>
      <c r="D74" s="275"/>
      <c r="E74" s="276">
        <v>15000</v>
      </c>
      <c r="F74" s="276"/>
      <c r="G74" s="17">
        <v>0</v>
      </c>
      <c r="H74" s="17">
        <v>15000</v>
      </c>
      <c r="I74" s="17">
        <v>0</v>
      </c>
      <c r="J74" s="17">
        <v>0</v>
      </c>
      <c r="K74" s="276">
        <v>15000</v>
      </c>
      <c r="L74" s="276"/>
      <c r="M74" s="271">
        <f>I74/E74*100</f>
        <v>0</v>
      </c>
      <c r="N74" s="271"/>
      <c r="O74" s="271"/>
      <c r="P74" s="271"/>
    </row>
    <row r="75" spans="1:16" x14ac:dyDescent="0.25">
      <c r="A75" s="275" t="s">
        <v>57</v>
      </c>
      <c r="B75" s="275"/>
      <c r="C75" s="275"/>
      <c r="D75" s="275"/>
      <c r="E75" s="276">
        <v>15000</v>
      </c>
      <c r="F75" s="276"/>
      <c r="G75" s="17">
        <v>0</v>
      </c>
      <c r="H75" s="17">
        <v>15000</v>
      </c>
      <c r="I75" s="17">
        <v>0</v>
      </c>
      <c r="J75" s="17">
        <v>0</v>
      </c>
      <c r="K75" s="276">
        <v>15000</v>
      </c>
      <c r="L75" s="276"/>
      <c r="M75" s="271">
        <f t="shared" ref="M75:M87" si="6">I75/E75*100</f>
        <v>0</v>
      </c>
      <c r="N75" s="271"/>
      <c r="O75" s="271"/>
      <c r="P75" s="271"/>
    </row>
    <row r="76" spans="1:16" x14ac:dyDescent="0.25">
      <c r="A76" s="275" t="s">
        <v>44</v>
      </c>
      <c r="B76" s="275"/>
      <c r="C76" s="275"/>
      <c r="D76" s="275"/>
      <c r="E76" s="276">
        <v>5000</v>
      </c>
      <c r="F76" s="276"/>
      <c r="G76" s="17">
        <v>0</v>
      </c>
      <c r="H76" s="17">
        <v>5000</v>
      </c>
      <c r="I76" s="17">
        <v>0</v>
      </c>
      <c r="J76" s="17">
        <v>0</v>
      </c>
      <c r="K76" s="276">
        <v>5000</v>
      </c>
      <c r="L76" s="276"/>
      <c r="M76" s="271">
        <f t="shared" si="6"/>
        <v>0</v>
      </c>
      <c r="N76" s="271"/>
      <c r="O76" s="271"/>
      <c r="P76" s="271"/>
    </row>
    <row r="77" spans="1:16" ht="21" customHeight="1" x14ac:dyDescent="0.25">
      <c r="A77" s="277" t="s">
        <v>46</v>
      </c>
      <c r="B77" s="277"/>
      <c r="C77" s="277"/>
      <c r="D77" s="277"/>
      <c r="E77" s="271">
        <v>11500</v>
      </c>
      <c r="F77" s="271"/>
      <c r="G77" s="16">
        <v>0</v>
      </c>
      <c r="H77" s="16">
        <v>11500</v>
      </c>
      <c r="I77" s="16">
        <v>0</v>
      </c>
      <c r="J77" s="16">
        <v>0</v>
      </c>
      <c r="K77" s="271">
        <v>11500</v>
      </c>
      <c r="L77" s="271"/>
      <c r="M77" s="271">
        <f t="shared" si="6"/>
        <v>0</v>
      </c>
      <c r="N77" s="271"/>
      <c r="O77" s="271"/>
      <c r="P77" s="271"/>
    </row>
    <row r="78" spans="1:16" x14ac:dyDescent="0.25">
      <c r="A78" s="275" t="s">
        <v>57</v>
      </c>
      <c r="B78" s="275"/>
      <c r="C78" s="275"/>
      <c r="D78" s="275"/>
      <c r="E78" s="276">
        <v>11500</v>
      </c>
      <c r="F78" s="276"/>
      <c r="G78" s="17">
        <v>0</v>
      </c>
      <c r="H78" s="17">
        <v>11500</v>
      </c>
      <c r="I78" s="17">
        <v>0</v>
      </c>
      <c r="J78" s="17">
        <v>0</v>
      </c>
      <c r="K78" s="276">
        <v>11500</v>
      </c>
      <c r="L78" s="276"/>
      <c r="M78" s="271">
        <f t="shared" si="6"/>
        <v>0</v>
      </c>
      <c r="N78" s="271"/>
      <c r="O78" s="271"/>
      <c r="P78" s="271"/>
    </row>
    <row r="79" spans="1:16" ht="23.25" customHeight="1" x14ac:dyDescent="0.25">
      <c r="A79" s="277" t="s">
        <v>48</v>
      </c>
      <c r="B79" s="277"/>
      <c r="C79" s="277"/>
      <c r="D79" s="277"/>
      <c r="E79" s="271">
        <v>327530</v>
      </c>
      <c r="F79" s="271"/>
      <c r="G79" s="16">
        <v>0</v>
      </c>
      <c r="H79" s="16">
        <v>327530</v>
      </c>
      <c r="I79" s="16">
        <v>0</v>
      </c>
      <c r="J79" s="16">
        <v>0</v>
      </c>
      <c r="K79" s="271">
        <v>327530</v>
      </c>
      <c r="L79" s="271"/>
      <c r="M79" s="271">
        <f t="shared" si="6"/>
        <v>0</v>
      </c>
      <c r="N79" s="271"/>
      <c r="O79" s="271"/>
      <c r="P79" s="271"/>
    </row>
    <row r="80" spans="1:16" x14ac:dyDescent="0.25">
      <c r="A80" s="275" t="s">
        <v>38</v>
      </c>
      <c r="B80" s="275"/>
      <c r="C80" s="275"/>
      <c r="D80" s="275"/>
      <c r="E80" s="276">
        <v>6000</v>
      </c>
      <c r="F80" s="276"/>
      <c r="G80" s="17">
        <v>0</v>
      </c>
      <c r="H80" s="17">
        <v>6000</v>
      </c>
      <c r="I80" s="17">
        <v>0</v>
      </c>
      <c r="J80" s="17">
        <v>0</v>
      </c>
      <c r="K80" s="276">
        <v>6000</v>
      </c>
      <c r="L80" s="276"/>
      <c r="M80" s="271">
        <f t="shared" si="6"/>
        <v>0</v>
      </c>
      <c r="N80" s="271"/>
      <c r="O80" s="271"/>
      <c r="P80" s="271"/>
    </row>
    <row r="81" spans="1:16" x14ac:dyDescent="0.25">
      <c r="A81" s="275" t="s">
        <v>44</v>
      </c>
      <c r="B81" s="275"/>
      <c r="C81" s="275"/>
      <c r="D81" s="275"/>
      <c r="E81" s="276">
        <v>321530</v>
      </c>
      <c r="F81" s="276"/>
      <c r="G81" s="17">
        <v>0</v>
      </c>
      <c r="H81" s="17">
        <v>321530</v>
      </c>
      <c r="I81" s="17">
        <v>0</v>
      </c>
      <c r="J81" s="17">
        <v>0</v>
      </c>
      <c r="K81" s="276">
        <v>321530</v>
      </c>
      <c r="L81" s="276"/>
      <c r="M81" s="271">
        <f t="shared" si="6"/>
        <v>0</v>
      </c>
      <c r="N81" s="271"/>
      <c r="O81" s="271"/>
      <c r="P81" s="271"/>
    </row>
    <row r="82" spans="1:16" ht="24" customHeight="1" x14ac:dyDescent="0.25">
      <c r="A82" s="277" t="s">
        <v>50</v>
      </c>
      <c r="B82" s="277"/>
      <c r="C82" s="277"/>
      <c r="D82" s="277"/>
      <c r="E82" s="271">
        <v>6460</v>
      </c>
      <c r="F82" s="271"/>
      <c r="G82" s="16">
        <v>0</v>
      </c>
      <c r="H82" s="16">
        <v>6460</v>
      </c>
      <c r="I82" s="16">
        <v>0</v>
      </c>
      <c r="J82" s="16">
        <v>0</v>
      </c>
      <c r="K82" s="271">
        <v>6460</v>
      </c>
      <c r="L82" s="271"/>
      <c r="M82" s="271">
        <f t="shared" si="6"/>
        <v>0</v>
      </c>
      <c r="N82" s="271"/>
      <c r="O82" s="271"/>
      <c r="P82" s="271"/>
    </row>
    <row r="83" spans="1:16" x14ac:dyDescent="0.25">
      <c r="A83" s="275" t="s">
        <v>38</v>
      </c>
      <c r="B83" s="275"/>
      <c r="C83" s="275"/>
      <c r="D83" s="275"/>
      <c r="E83" s="276">
        <v>6460</v>
      </c>
      <c r="F83" s="276"/>
      <c r="G83" s="17">
        <v>0</v>
      </c>
      <c r="H83" s="17">
        <v>6460</v>
      </c>
      <c r="I83" s="17">
        <v>0</v>
      </c>
      <c r="J83" s="17">
        <v>0</v>
      </c>
      <c r="K83" s="276">
        <v>6460</v>
      </c>
      <c r="L83" s="276"/>
      <c r="M83" s="271">
        <f t="shared" si="6"/>
        <v>0</v>
      </c>
      <c r="N83" s="271"/>
      <c r="O83" s="271"/>
      <c r="P83" s="271"/>
    </row>
    <row r="84" spans="1:16" x14ac:dyDescent="0.25">
      <c r="A84" s="277" t="s">
        <v>51</v>
      </c>
      <c r="B84" s="277"/>
      <c r="C84" s="277"/>
      <c r="D84" s="277"/>
      <c r="E84" s="271">
        <v>200</v>
      </c>
      <c r="F84" s="271"/>
      <c r="G84" s="16">
        <v>0</v>
      </c>
      <c r="H84" s="16">
        <v>200</v>
      </c>
      <c r="I84" s="16">
        <v>0</v>
      </c>
      <c r="J84" s="16">
        <v>0</v>
      </c>
      <c r="K84" s="271">
        <v>200</v>
      </c>
      <c r="L84" s="271"/>
      <c r="M84" s="271">
        <f t="shared" si="6"/>
        <v>0</v>
      </c>
      <c r="N84" s="271"/>
      <c r="O84" s="271"/>
      <c r="P84" s="271"/>
    </row>
    <row r="85" spans="1:16" x14ac:dyDescent="0.25">
      <c r="A85" s="275" t="s">
        <v>38</v>
      </c>
      <c r="B85" s="275"/>
      <c r="C85" s="275"/>
      <c r="D85" s="275"/>
      <c r="E85" s="276">
        <v>200</v>
      </c>
      <c r="F85" s="276"/>
      <c r="G85" s="17">
        <v>0</v>
      </c>
      <c r="H85" s="17">
        <v>200</v>
      </c>
      <c r="I85" s="17">
        <v>0</v>
      </c>
      <c r="J85" s="17">
        <v>0</v>
      </c>
      <c r="K85" s="276">
        <v>200</v>
      </c>
      <c r="L85" s="276"/>
      <c r="M85" s="271">
        <f t="shared" si="6"/>
        <v>0</v>
      </c>
      <c r="N85" s="271"/>
      <c r="O85" s="271"/>
      <c r="P85" s="271"/>
    </row>
    <row r="86" spans="1:16" x14ac:dyDescent="0.25">
      <c r="A86" s="277" t="s">
        <v>52</v>
      </c>
      <c r="B86" s="277"/>
      <c r="C86" s="277"/>
      <c r="D86" s="277"/>
      <c r="E86" s="271">
        <v>31000</v>
      </c>
      <c r="F86" s="271"/>
      <c r="G86" s="16">
        <v>4922.16</v>
      </c>
      <c r="H86" s="16">
        <v>26077.84</v>
      </c>
      <c r="I86" s="16">
        <v>0</v>
      </c>
      <c r="J86" s="16">
        <v>0</v>
      </c>
      <c r="K86" s="271">
        <v>31000</v>
      </c>
      <c r="L86" s="271"/>
      <c r="M86" s="271">
        <f t="shared" si="6"/>
        <v>0</v>
      </c>
      <c r="N86" s="271"/>
      <c r="O86" s="271"/>
      <c r="P86" s="271"/>
    </row>
    <row r="87" spans="1:16" x14ac:dyDescent="0.25">
      <c r="A87" s="275" t="s">
        <v>57</v>
      </c>
      <c r="B87" s="275"/>
      <c r="C87" s="275"/>
      <c r="D87" s="275"/>
      <c r="E87" s="276">
        <v>26000</v>
      </c>
      <c r="F87" s="276"/>
      <c r="G87" s="17">
        <v>4922.16</v>
      </c>
      <c r="H87" s="17">
        <v>21077.84</v>
      </c>
      <c r="I87" s="17">
        <v>0</v>
      </c>
      <c r="J87" s="17">
        <v>0</v>
      </c>
      <c r="K87" s="276">
        <v>26000</v>
      </c>
      <c r="L87" s="276"/>
      <c r="M87" s="271">
        <f t="shared" si="6"/>
        <v>0</v>
      </c>
      <c r="N87" s="271"/>
      <c r="O87" s="271"/>
      <c r="P87" s="271"/>
    </row>
    <row r="88" spans="1:16" x14ac:dyDescent="0.25">
      <c r="A88" s="275" t="s">
        <v>44</v>
      </c>
      <c r="B88" s="275"/>
      <c r="C88" s="275"/>
      <c r="D88" s="275"/>
      <c r="E88" s="276">
        <v>5000</v>
      </c>
      <c r="F88" s="276"/>
      <c r="G88" s="17">
        <v>0</v>
      </c>
      <c r="H88" s="17">
        <v>5000</v>
      </c>
      <c r="I88" s="17">
        <v>0</v>
      </c>
      <c r="J88" s="17">
        <v>0</v>
      </c>
      <c r="K88" s="276">
        <v>5000</v>
      </c>
      <c r="L88" s="276"/>
      <c r="M88" s="271">
        <f>I88/E88*100</f>
        <v>0</v>
      </c>
      <c r="N88" s="271"/>
      <c r="O88" s="271"/>
      <c r="P88" s="271"/>
    </row>
    <row r="89" spans="1:16" ht="22.5" customHeight="1" x14ac:dyDescent="0.25">
      <c r="A89" s="277" t="s">
        <v>53</v>
      </c>
      <c r="B89" s="277"/>
      <c r="C89" s="277"/>
      <c r="D89" s="277"/>
      <c r="E89" s="271">
        <v>8540</v>
      </c>
      <c r="F89" s="271"/>
      <c r="G89" s="16">
        <v>1070</v>
      </c>
      <c r="H89" s="16">
        <v>7470</v>
      </c>
      <c r="I89" s="16">
        <v>985.79</v>
      </c>
      <c r="J89" s="16">
        <v>15</v>
      </c>
      <c r="K89" s="271">
        <v>7539.21</v>
      </c>
      <c r="L89" s="271"/>
      <c r="M89" s="271">
        <f t="shared" ref="M89:M93" si="7">I89/E89*100</f>
        <v>11.543208430913349</v>
      </c>
      <c r="N89" s="271"/>
      <c r="O89" s="271"/>
      <c r="P89" s="271"/>
    </row>
    <row r="90" spans="1:16" x14ac:dyDescent="0.25">
      <c r="A90" s="275" t="s">
        <v>38</v>
      </c>
      <c r="B90" s="275"/>
      <c r="C90" s="275"/>
      <c r="D90" s="275"/>
      <c r="E90" s="276">
        <v>8540</v>
      </c>
      <c r="F90" s="276"/>
      <c r="G90" s="17">
        <v>1070</v>
      </c>
      <c r="H90" s="17">
        <v>7470</v>
      </c>
      <c r="I90" s="17">
        <v>985.79</v>
      </c>
      <c r="J90" s="17">
        <v>15</v>
      </c>
      <c r="K90" s="276">
        <v>7539.21</v>
      </c>
      <c r="L90" s="276"/>
      <c r="M90" s="271">
        <f t="shared" si="7"/>
        <v>11.543208430913349</v>
      </c>
      <c r="N90" s="271"/>
      <c r="O90" s="271"/>
      <c r="P90" s="271"/>
    </row>
    <row r="91" spans="1:16" x14ac:dyDescent="0.25">
      <c r="A91" s="277" t="s">
        <v>54</v>
      </c>
      <c r="B91" s="277"/>
      <c r="C91" s="277"/>
      <c r="D91" s="277"/>
      <c r="E91" s="271">
        <v>77391</v>
      </c>
      <c r="F91" s="271"/>
      <c r="G91" s="16">
        <v>0</v>
      </c>
      <c r="H91" s="16">
        <v>77391</v>
      </c>
      <c r="I91" s="16">
        <v>0</v>
      </c>
      <c r="J91" s="16">
        <v>0</v>
      </c>
      <c r="K91" s="271">
        <v>77391</v>
      </c>
      <c r="L91" s="271"/>
      <c r="M91" s="271">
        <f t="shared" si="7"/>
        <v>0</v>
      </c>
      <c r="N91" s="271"/>
      <c r="O91" s="271"/>
      <c r="P91" s="271"/>
    </row>
    <row r="92" spans="1:16" x14ac:dyDescent="0.25">
      <c r="A92" s="275" t="s">
        <v>44</v>
      </c>
      <c r="B92" s="275"/>
      <c r="C92" s="275"/>
      <c r="D92" s="275"/>
      <c r="E92" s="276">
        <v>77391</v>
      </c>
      <c r="F92" s="276"/>
      <c r="G92" s="17">
        <v>0</v>
      </c>
      <c r="H92" s="17">
        <v>77391</v>
      </c>
      <c r="I92" s="17">
        <v>0</v>
      </c>
      <c r="J92" s="17">
        <v>0</v>
      </c>
      <c r="K92" s="276">
        <v>77391</v>
      </c>
      <c r="L92" s="276"/>
      <c r="M92" s="271">
        <f t="shared" si="7"/>
        <v>0</v>
      </c>
      <c r="N92" s="271"/>
      <c r="O92" s="271"/>
      <c r="P92" s="271"/>
    </row>
    <row r="93" spans="1:16" x14ac:dyDescent="0.25">
      <c r="A93" s="278" t="s">
        <v>58</v>
      </c>
      <c r="B93" s="278"/>
      <c r="C93" s="278"/>
      <c r="D93" s="278"/>
      <c r="E93" s="271">
        <v>3351604.65</v>
      </c>
      <c r="F93" s="271"/>
      <c r="G93" s="16">
        <v>1535509.56</v>
      </c>
      <c r="H93" s="16">
        <v>1816095.09</v>
      </c>
      <c r="I93" s="16">
        <v>521326.93</v>
      </c>
      <c r="J93" s="16">
        <v>21904.41</v>
      </c>
      <c r="K93" s="271">
        <v>2808373.31</v>
      </c>
      <c r="L93" s="271"/>
      <c r="M93" s="271">
        <f t="shared" si="7"/>
        <v>15.554547282299541</v>
      </c>
      <c r="N93" s="271"/>
      <c r="O93" s="271"/>
      <c r="P93" s="271"/>
    </row>
    <row r="94" spans="1:16" x14ac:dyDescent="0.25">
      <c r="M94"/>
      <c r="N94"/>
      <c r="O94"/>
    </row>
    <row r="95" spans="1:16" x14ac:dyDescent="0.25">
      <c r="M95"/>
      <c r="N95"/>
      <c r="O95"/>
    </row>
    <row r="96" spans="1:16" x14ac:dyDescent="0.25">
      <c r="M96"/>
      <c r="N96"/>
      <c r="O96"/>
    </row>
    <row r="97" spans="13:15" x14ac:dyDescent="0.25">
      <c r="M97"/>
      <c r="N97"/>
      <c r="O97"/>
    </row>
    <row r="98" spans="13:15" x14ac:dyDescent="0.25">
      <c r="M98"/>
      <c r="N98"/>
      <c r="O98"/>
    </row>
    <row r="99" spans="13:15" x14ac:dyDescent="0.25">
      <c r="M99"/>
      <c r="N99"/>
      <c r="O99"/>
    </row>
    <row r="100" spans="13:15" x14ac:dyDescent="0.25">
      <c r="M100"/>
      <c r="N100"/>
      <c r="O100"/>
    </row>
    <row r="101" spans="13:15" x14ac:dyDescent="0.25">
      <c r="M101"/>
      <c r="N101"/>
      <c r="O101"/>
    </row>
    <row r="102" spans="13:15" x14ac:dyDescent="0.25">
      <c r="M102"/>
      <c r="N102"/>
      <c r="O102"/>
    </row>
    <row r="103" spans="13:15" x14ac:dyDescent="0.25">
      <c r="M103"/>
      <c r="N103"/>
      <c r="O103"/>
    </row>
    <row r="104" spans="13:15" x14ac:dyDescent="0.25">
      <c r="M104"/>
      <c r="N104"/>
      <c r="O104"/>
    </row>
    <row r="105" spans="13:15" x14ac:dyDescent="0.25">
      <c r="M105"/>
      <c r="N105"/>
      <c r="O105"/>
    </row>
    <row r="106" spans="13:15" x14ac:dyDescent="0.25">
      <c r="M106"/>
      <c r="N106"/>
      <c r="O106"/>
    </row>
    <row r="107" spans="13:15" x14ac:dyDescent="0.25">
      <c r="M107"/>
      <c r="N107"/>
      <c r="O107"/>
    </row>
    <row r="108" spans="13:15" x14ac:dyDescent="0.25">
      <c r="M108"/>
      <c r="N108"/>
      <c r="O108"/>
    </row>
    <row r="109" spans="13:15" x14ac:dyDescent="0.25">
      <c r="M109"/>
      <c r="N109"/>
      <c r="O109"/>
    </row>
    <row r="110" spans="13:15" x14ac:dyDescent="0.25">
      <c r="M110"/>
      <c r="N110"/>
      <c r="O110"/>
    </row>
    <row r="111" spans="13:15" x14ac:dyDescent="0.25">
      <c r="M111"/>
      <c r="N111"/>
      <c r="O111"/>
    </row>
    <row r="112" spans="13:15" x14ac:dyDescent="0.25">
      <c r="M112"/>
      <c r="N112"/>
      <c r="O112"/>
    </row>
    <row r="113" spans="13:15" x14ac:dyDescent="0.25">
      <c r="M113"/>
      <c r="N113"/>
      <c r="O113"/>
    </row>
    <row r="114" spans="13:15" x14ac:dyDescent="0.25">
      <c r="M114"/>
      <c r="N114"/>
      <c r="O114"/>
    </row>
    <row r="115" spans="13:15" x14ac:dyDescent="0.25">
      <c r="M115"/>
      <c r="N115"/>
      <c r="O115"/>
    </row>
    <row r="116" spans="13:15" x14ac:dyDescent="0.25">
      <c r="M116"/>
      <c r="N116"/>
      <c r="O116"/>
    </row>
    <row r="117" spans="13:15" x14ac:dyDescent="0.25">
      <c r="M117"/>
      <c r="N117"/>
      <c r="O117"/>
    </row>
    <row r="118" spans="13:15" x14ac:dyDescent="0.25">
      <c r="M118"/>
      <c r="N118"/>
      <c r="O118"/>
    </row>
    <row r="119" spans="13:15" x14ac:dyDescent="0.25">
      <c r="M119"/>
      <c r="N119"/>
      <c r="O119"/>
    </row>
    <row r="120" spans="13:15" x14ac:dyDescent="0.25">
      <c r="M120"/>
      <c r="N120"/>
      <c r="O120"/>
    </row>
    <row r="121" spans="13:15" x14ac:dyDescent="0.25">
      <c r="M121"/>
      <c r="N121"/>
      <c r="O121"/>
    </row>
    <row r="122" spans="13:15" x14ac:dyDescent="0.25">
      <c r="M122"/>
      <c r="N122"/>
      <c r="O122"/>
    </row>
    <row r="123" spans="13:15" x14ac:dyDescent="0.25">
      <c r="M123"/>
      <c r="N123"/>
      <c r="O123"/>
    </row>
    <row r="124" spans="13:15" x14ac:dyDescent="0.25">
      <c r="M124"/>
      <c r="N124"/>
      <c r="O124"/>
    </row>
    <row r="125" spans="13:15" x14ac:dyDescent="0.25">
      <c r="M125"/>
      <c r="N125"/>
      <c r="O125"/>
    </row>
    <row r="126" spans="13:15" x14ac:dyDescent="0.25">
      <c r="M126"/>
      <c r="N126"/>
      <c r="O126"/>
    </row>
    <row r="127" spans="13:15" x14ac:dyDescent="0.25">
      <c r="M127"/>
      <c r="N127"/>
      <c r="O127"/>
    </row>
    <row r="128" spans="13:15" x14ac:dyDescent="0.25">
      <c r="M128"/>
      <c r="N128"/>
      <c r="O128"/>
    </row>
    <row r="129" spans="13:15" x14ac:dyDescent="0.25">
      <c r="M129"/>
      <c r="N129"/>
      <c r="O129"/>
    </row>
    <row r="130" spans="13:15" x14ac:dyDescent="0.25">
      <c r="M130"/>
      <c r="N130"/>
      <c r="O130"/>
    </row>
    <row r="131" spans="13:15" x14ac:dyDescent="0.25">
      <c r="M131"/>
      <c r="N131"/>
      <c r="O131"/>
    </row>
    <row r="132" spans="13:15" x14ac:dyDescent="0.25">
      <c r="M132"/>
      <c r="N132"/>
      <c r="O132"/>
    </row>
    <row r="133" spans="13:15" x14ac:dyDescent="0.25">
      <c r="M133"/>
      <c r="N133"/>
      <c r="O133"/>
    </row>
    <row r="134" spans="13:15" x14ac:dyDescent="0.25">
      <c r="M134"/>
      <c r="N134"/>
      <c r="O134"/>
    </row>
    <row r="135" spans="13:15" x14ac:dyDescent="0.25">
      <c r="M135"/>
      <c r="N135"/>
      <c r="O135"/>
    </row>
    <row r="136" spans="13:15" x14ac:dyDescent="0.25">
      <c r="M136"/>
      <c r="N136"/>
      <c r="O136"/>
    </row>
    <row r="137" spans="13:15" x14ac:dyDescent="0.25">
      <c r="M137"/>
      <c r="N137"/>
      <c r="O137"/>
    </row>
    <row r="138" spans="13:15" x14ac:dyDescent="0.25">
      <c r="M138"/>
      <c r="N138"/>
      <c r="O138"/>
    </row>
    <row r="139" spans="13:15" x14ac:dyDescent="0.25">
      <c r="M139"/>
      <c r="N139"/>
      <c r="O139"/>
    </row>
  </sheetData>
  <mergeCells count="361">
    <mergeCell ref="E6:F6"/>
    <mergeCell ref="K6:L6"/>
    <mergeCell ref="A7:D7"/>
    <mergeCell ref="E7:F7"/>
    <mergeCell ref="K7:L7"/>
    <mergeCell ref="A4:D4"/>
    <mergeCell ref="E4:F4"/>
    <mergeCell ref="K4:L4"/>
    <mergeCell ref="A5:D5"/>
    <mergeCell ref="E5:F5"/>
    <mergeCell ref="K5:L5"/>
    <mergeCell ref="A14:D14"/>
    <mergeCell ref="E14:F14"/>
    <mergeCell ref="K14:L14"/>
    <mergeCell ref="A15:D15"/>
    <mergeCell ref="E15:F15"/>
    <mergeCell ref="K15:L15"/>
    <mergeCell ref="A12:D12"/>
    <mergeCell ref="E12:F12"/>
    <mergeCell ref="K12:L12"/>
    <mergeCell ref="A13:D13"/>
    <mergeCell ref="E13:F13"/>
    <mergeCell ref="K13:L13"/>
    <mergeCell ref="A18:D18"/>
    <mergeCell ref="E18:F18"/>
    <mergeCell ref="K18:L18"/>
    <mergeCell ref="A19:D19"/>
    <mergeCell ref="E19:F19"/>
    <mergeCell ref="K19:L19"/>
    <mergeCell ref="A16:D16"/>
    <mergeCell ref="E16:F16"/>
    <mergeCell ref="K16:L16"/>
    <mergeCell ref="A17:D17"/>
    <mergeCell ref="E17:F17"/>
    <mergeCell ref="K17:L17"/>
    <mergeCell ref="A22:D22"/>
    <mergeCell ref="E22:F22"/>
    <mergeCell ref="K22:L22"/>
    <mergeCell ref="A23:D23"/>
    <mergeCell ref="E23:F23"/>
    <mergeCell ref="K23:L23"/>
    <mergeCell ref="A20:D20"/>
    <mergeCell ref="E20:F20"/>
    <mergeCell ref="K20:L20"/>
    <mergeCell ref="A21:D21"/>
    <mergeCell ref="E21:F21"/>
    <mergeCell ref="K21:L21"/>
    <mergeCell ref="A26:D26"/>
    <mergeCell ref="E26:F26"/>
    <mergeCell ref="K26:L26"/>
    <mergeCell ref="A27:D27"/>
    <mergeCell ref="E27:F27"/>
    <mergeCell ref="K27:L27"/>
    <mergeCell ref="A24:D24"/>
    <mergeCell ref="E24:F24"/>
    <mergeCell ref="K24:L24"/>
    <mergeCell ref="A25:D25"/>
    <mergeCell ref="E25:F25"/>
    <mergeCell ref="K25:L25"/>
    <mergeCell ref="A30:D30"/>
    <mergeCell ref="E30:F30"/>
    <mergeCell ref="K30:L30"/>
    <mergeCell ref="A31:D31"/>
    <mergeCell ref="E31:F31"/>
    <mergeCell ref="K31:L31"/>
    <mergeCell ref="A28:D28"/>
    <mergeCell ref="E28:F28"/>
    <mergeCell ref="K28:L28"/>
    <mergeCell ref="A29:D29"/>
    <mergeCell ref="E29:F29"/>
    <mergeCell ref="K29:L29"/>
    <mergeCell ref="A34:D34"/>
    <mergeCell ref="E34:F34"/>
    <mergeCell ref="K34:L34"/>
    <mergeCell ref="A35:D35"/>
    <mergeCell ref="E35:F35"/>
    <mergeCell ref="K35:L35"/>
    <mergeCell ref="A32:D32"/>
    <mergeCell ref="E32:F32"/>
    <mergeCell ref="K32:L32"/>
    <mergeCell ref="A33:D33"/>
    <mergeCell ref="E33:F33"/>
    <mergeCell ref="K33:L33"/>
    <mergeCell ref="A38:D38"/>
    <mergeCell ref="E38:F38"/>
    <mergeCell ref="K38:L38"/>
    <mergeCell ref="A39:D39"/>
    <mergeCell ref="E39:F39"/>
    <mergeCell ref="K39:L39"/>
    <mergeCell ref="A36:D36"/>
    <mergeCell ref="E36:F36"/>
    <mergeCell ref="K36:L36"/>
    <mergeCell ref="A37:D37"/>
    <mergeCell ref="E37:F37"/>
    <mergeCell ref="K37:L37"/>
    <mergeCell ref="A42:D42"/>
    <mergeCell ref="E42:F42"/>
    <mergeCell ref="K42:L42"/>
    <mergeCell ref="A43:D43"/>
    <mergeCell ref="E43:F43"/>
    <mergeCell ref="K43:L43"/>
    <mergeCell ref="A40:D40"/>
    <mergeCell ref="E40:F40"/>
    <mergeCell ref="K40:L40"/>
    <mergeCell ref="A41:D41"/>
    <mergeCell ref="E41:F41"/>
    <mergeCell ref="K41:L41"/>
    <mergeCell ref="A46:D46"/>
    <mergeCell ref="E46:F46"/>
    <mergeCell ref="K46:L46"/>
    <mergeCell ref="A47:D47"/>
    <mergeCell ref="E47:F47"/>
    <mergeCell ref="K47:L47"/>
    <mergeCell ref="A44:D44"/>
    <mergeCell ref="E44:F44"/>
    <mergeCell ref="K44:L44"/>
    <mergeCell ref="A45:D45"/>
    <mergeCell ref="E45:F45"/>
    <mergeCell ref="K45:L45"/>
    <mergeCell ref="A50:D50"/>
    <mergeCell ref="E50:F50"/>
    <mergeCell ref="K50:L50"/>
    <mergeCell ref="A51:D51"/>
    <mergeCell ref="E51:F51"/>
    <mergeCell ref="K51:L51"/>
    <mergeCell ref="A48:D48"/>
    <mergeCell ref="E48:F48"/>
    <mergeCell ref="K48:L48"/>
    <mergeCell ref="A49:D49"/>
    <mergeCell ref="E49:F49"/>
    <mergeCell ref="K49:L49"/>
    <mergeCell ref="A54:D54"/>
    <mergeCell ref="E54:F54"/>
    <mergeCell ref="K54:L54"/>
    <mergeCell ref="A55:D55"/>
    <mergeCell ref="E55:F55"/>
    <mergeCell ref="K55:L55"/>
    <mergeCell ref="A52:D52"/>
    <mergeCell ref="E52:F52"/>
    <mergeCell ref="K52:L52"/>
    <mergeCell ref="A53:D53"/>
    <mergeCell ref="E53:F53"/>
    <mergeCell ref="K53:L53"/>
    <mergeCell ref="A58:D58"/>
    <mergeCell ref="E58:F58"/>
    <mergeCell ref="K58:L58"/>
    <mergeCell ref="A59:D59"/>
    <mergeCell ref="E59:F59"/>
    <mergeCell ref="K59:L59"/>
    <mergeCell ref="A56:D56"/>
    <mergeCell ref="E56:F56"/>
    <mergeCell ref="K56:L56"/>
    <mergeCell ref="A57:D57"/>
    <mergeCell ref="E57:F57"/>
    <mergeCell ref="K57:L57"/>
    <mergeCell ref="A62:D62"/>
    <mergeCell ref="E62:F62"/>
    <mergeCell ref="K62:L62"/>
    <mergeCell ref="A63:D63"/>
    <mergeCell ref="E63:F63"/>
    <mergeCell ref="K63:L63"/>
    <mergeCell ref="A60:D60"/>
    <mergeCell ref="E60:F60"/>
    <mergeCell ref="K60:L60"/>
    <mergeCell ref="A61:D61"/>
    <mergeCell ref="E61:F61"/>
    <mergeCell ref="K61:L61"/>
    <mergeCell ref="A66:D66"/>
    <mergeCell ref="E66:F66"/>
    <mergeCell ref="K66:L66"/>
    <mergeCell ref="A67:D67"/>
    <mergeCell ref="E67:F67"/>
    <mergeCell ref="K67:L67"/>
    <mergeCell ref="A64:D64"/>
    <mergeCell ref="E64:F64"/>
    <mergeCell ref="K64:L64"/>
    <mergeCell ref="A65:D65"/>
    <mergeCell ref="E65:F65"/>
    <mergeCell ref="K65:L65"/>
    <mergeCell ref="A70:D70"/>
    <mergeCell ref="E70:F70"/>
    <mergeCell ref="K70:L70"/>
    <mergeCell ref="A71:D71"/>
    <mergeCell ref="E71:F71"/>
    <mergeCell ref="K71:L71"/>
    <mergeCell ref="A68:D68"/>
    <mergeCell ref="E68:F68"/>
    <mergeCell ref="K68:L68"/>
    <mergeCell ref="A69:D69"/>
    <mergeCell ref="E69:F69"/>
    <mergeCell ref="K69:L69"/>
    <mergeCell ref="A74:D74"/>
    <mergeCell ref="E74:F74"/>
    <mergeCell ref="K74:L74"/>
    <mergeCell ref="A75:D75"/>
    <mergeCell ref="E75:F75"/>
    <mergeCell ref="K75:L75"/>
    <mergeCell ref="A72:D72"/>
    <mergeCell ref="E72:F72"/>
    <mergeCell ref="K72:L72"/>
    <mergeCell ref="A73:D73"/>
    <mergeCell ref="E73:F73"/>
    <mergeCell ref="K73:L73"/>
    <mergeCell ref="A78:D78"/>
    <mergeCell ref="E78:F78"/>
    <mergeCell ref="K78:L78"/>
    <mergeCell ref="A79:D79"/>
    <mergeCell ref="E79:F79"/>
    <mergeCell ref="K79:L79"/>
    <mergeCell ref="A76:D76"/>
    <mergeCell ref="E76:F76"/>
    <mergeCell ref="K76:L76"/>
    <mergeCell ref="A77:D77"/>
    <mergeCell ref="E77:F77"/>
    <mergeCell ref="K77:L77"/>
    <mergeCell ref="A82:D82"/>
    <mergeCell ref="E82:F82"/>
    <mergeCell ref="K82:L82"/>
    <mergeCell ref="A83:D83"/>
    <mergeCell ref="E83:F83"/>
    <mergeCell ref="K83:L83"/>
    <mergeCell ref="A80:D80"/>
    <mergeCell ref="E80:F80"/>
    <mergeCell ref="K80:L80"/>
    <mergeCell ref="A81:D81"/>
    <mergeCell ref="E81:F81"/>
    <mergeCell ref="K81:L81"/>
    <mergeCell ref="E89:F89"/>
    <mergeCell ref="K89:L89"/>
    <mergeCell ref="A86:D86"/>
    <mergeCell ref="E86:F86"/>
    <mergeCell ref="K86:L86"/>
    <mergeCell ref="A87:D87"/>
    <mergeCell ref="E87:F87"/>
    <mergeCell ref="K87:L87"/>
    <mergeCell ref="A84:D84"/>
    <mergeCell ref="E84:F84"/>
    <mergeCell ref="K84:L84"/>
    <mergeCell ref="A85:D85"/>
    <mergeCell ref="E85:F85"/>
    <mergeCell ref="K85:L85"/>
    <mergeCell ref="M93:P93"/>
    <mergeCell ref="M92:P92"/>
    <mergeCell ref="M91:P91"/>
    <mergeCell ref="M90:P90"/>
    <mergeCell ref="M89:P89"/>
    <mergeCell ref="M88:P88"/>
    <mergeCell ref="M87:P87"/>
    <mergeCell ref="M86:P86"/>
    <mergeCell ref="A92:D92"/>
    <mergeCell ref="E92:F92"/>
    <mergeCell ref="K92:L92"/>
    <mergeCell ref="A93:D93"/>
    <mergeCell ref="E93:F93"/>
    <mergeCell ref="K93:L93"/>
    <mergeCell ref="A90:D90"/>
    <mergeCell ref="E90:F90"/>
    <mergeCell ref="K90:L90"/>
    <mergeCell ref="A91:D91"/>
    <mergeCell ref="E91:F91"/>
    <mergeCell ref="K91:L91"/>
    <mergeCell ref="A88:D88"/>
    <mergeCell ref="E88:F88"/>
    <mergeCell ref="K88:L88"/>
    <mergeCell ref="A89:D89"/>
    <mergeCell ref="M79:P79"/>
    <mergeCell ref="M78:P78"/>
    <mergeCell ref="M77:P77"/>
    <mergeCell ref="M76:P76"/>
    <mergeCell ref="M75:P75"/>
    <mergeCell ref="M74:P74"/>
    <mergeCell ref="M85:P85"/>
    <mergeCell ref="M84:P84"/>
    <mergeCell ref="M83:P83"/>
    <mergeCell ref="M82:P82"/>
    <mergeCell ref="M81:P81"/>
    <mergeCell ref="M80:P80"/>
    <mergeCell ref="M67:P67"/>
    <mergeCell ref="M66:P66"/>
    <mergeCell ref="M65:P65"/>
    <mergeCell ref="M64:P64"/>
    <mergeCell ref="M63:P63"/>
    <mergeCell ref="M62:P62"/>
    <mergeCell ref="M73:P73"/>
    <mergeCell ref="M72:P72"/>
    <mergeCell ref="M71:P71"/>
    <mergeCell ref="M70:P70"/>
    <mergeCell ref="M69:P69"/>
    <mergeCell ref="M68:P68"/>
    <mergeCell ref="M55:P55"/>
    <mergeCell ref="M54:P54"/>
    <mergeCell ref="M53:P53"/>
    <mergeCell ref="M52:P52"/>
    <mergeCell ref="M51:P51"/>
    <mergeCell ref="M50:P50"/>
    <mergeCell ref="M61:P61"/>
    <mergeCell ref="M60:P60"/>
    <mergeCell ref="M59:P59"/>
    <mergeCell ref="M58:P58"/>
    <mergeCell ref="M57:P57"/>
    <mergeCell ref="M56:P56"/>
    <mergeCell ref="M43:P43"/>
    <mergeCell ref="M42:P42"/>
    <mergeCell ref="M41:P41"/>
    <mergeCell ref="M40:P40"/>
    <mergeCell ref="M39:P39"/>
    <mergeCell ref="M38:P38"/>
    <mergeCell ref="M49:P49"/>
    <mergeCell ref="M48:P48"/>
    <mergeCell ref="M47:P47"/>
    <mergeCell ref="M46:P46"/>
    <mergeCell ref="M45:P45"/>
    <mergeCell ref="M44:P44"/>
    <mergeCell ref="M31:P31"/>
    <mergeCell ref="M30:P30"/>
    <mergeCell ref="M29:P29"/>
    <mergeCell ref="M28:P28"/>
    <mergeCell ref="M27:P27"/>
    <mergeCell ref="M26:P26"/>
    <mergeCell ref="M37:P37"/>
    <mergeCell ref="M36:P36"/>
    <mergeCell ref="M35:P35"/>
    <mergeCell ref="M34:P34"/>
    <mergeCell ref="M33:P33"/>
    <mergeCell ref="M32:P32"/>
    <mergeCell ref="M19:P19"/>
    <mergeCell ref="M18:P18"/>
    <mergeCell ref="M17:P17"/>
    <mergeCell ref="M16:P16"/>
    <mergeCell ref="M15:P15"/>
    <mergeCell ref="M14:P14"/>
    <mergeCell ref="M25:P25"/>
    <mergeCell ref="M24:P24"/>
    <mergeCell ref="M23:P23"/>
    <mergeCell ref="M22:P22"/>
    <mergeCell ref="M21:P21"/>
    <mergeCell ref="M20:P20"/>
    <mergeCell ref="M7:P7"/>
    <mergeCell ref="M6:P6"/>
    <mergeCell ref="M5:P5"/>
    <mergeCell ref="M4:P4"/>
    <mergeCell ref="C2:J2"/>
    <mergeCell ref="M13:P13"/>
    <mergeCell ref="M12:P12"/>
    <mergeCell ref="M11:P11"/>
    <mergeCell ref="M10:P10"/>
    <mergeCell ref="M9:P9"/>
    <mergeCell ref="M8:P8"/>
    <mergeCell ref="A10:D10"/>
    <mergeCell ref="E10:F10"/>
    <mergeCell ref="K10:L10"/>
    <mergeCell ref="A11:D11"/>
    <mergeCell ref="E11:F11"/>
    <mergeCell ref="K11:L11"/>
    <mergeCell ref="A8:D8"/>
    <mergeCell ref="E8:F8"/>
    <mergeCell ref="K8:L8"/>
    <mergeCell ref="A9:D9"/>
    <mergeCell ref="E9:F9"/>
    <mergeCell ref="K9:L9"/>
    <mergeCell ref="A6:D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D17" sqref="D17"/>
    </sheetView>
  </sheetViews>
  <sheetFormatPr defaultRowHeight="15" x14ac:dyDescent="0.25"/>
  <cols>
    <col min="2" max="2" width="21.28515625" customWidth="1"/>
    <col min="3" max="3" width="13" customWidth="1"/>
    <col min="4" max="4" width="12" customWidth="1"/>
    <col min="5" max="5" width="9.85546875" customWidth="1"/>
    <col min="6" max="6" width="12" customWidth="1"/>
    <col min="7" max="7" width="13.42578125" customWidth="1"/>
    <col min="8" max="8" width="9.85546875" customWidth="1"/>
    <col min="9" max="9" width="12.28515625" customWidth="1"/>
  </cols>
  <sheetData>
    <row r="2" spans="2:10" x14ac:dyDescent="0.25">
      <c r="B2" s="12" t="s">
        <v>3</v>
      </c>
      <c r="C2" s="13"/>
      <c r="D2" s="13"/>
      <c r="E2" s="13"/>
      <c r="F2" s="13"/>
    </row>
    <row r="4" spans="2:10" ht="45" x14ac:dyDescent="0.25">
      <c r="B4" s="20" t="s">
        <v>4</v>
      </c>
      <c r="C4" s="21" t="s">
        <v>14</v>
      </c>
      <c r="D4" s="20" t="s">
        <v>15</v>
      </c>
      <c r="E4" s="27" t="s">
        <v>6</v>
      </c>
      <c r="F4" s="21" t="s">
        <v>5</v>
      </c>
      <c r="G4" s="20" t="s">
        <v>16</v>
      </c>
      <c r="H4" s="29" t="s">
        <v>6</v>
      </c>
      <c r="I4" s="20" t="s">
        <v>17</v>
      </c>
      <c r="J4" s="20" t="s">
        <v>18</v>
      </c>
    </row>
    <row r="5" spans="2:10" ht="15.75" x14ac:dyDescent="0.25">
      <c r="B5" s="22" t="s">
        <v>7</v>
      </c>
      <c r="C5" s="34">
        <v>1702823</v>
      </c>
      <c r="D5" s="25">
        <v>438190.62</v>
      </c>
      <c r="E5" s="28">
        <f>D5/C5</f>
        <v>0.25733186596610452</v>
      </c>
      <c r="F5" s="31">
        <v>1756083</v>
      </c>
      <c r="G5" s="31">
        <v>373751.07</v>
      </c>
      <c r="H5" s="30">
        <f>G5/F5</f>
        <v>0.21283223515061647</v>
      </c>
      <c r="I5" s="25">
        <f>D5-G5</f>
        <v>64439.549999999988</v>
      </c>
      <c r="J5" s="26">
        <f>D5/G5*100-100</f>
        <v>17.24130181085502</v>
      </c>
    </row>
    <row r="6" spans="2:10" ht="15.75" x14ac:dyDescent="0.25">
      <c r="B6" s="22" t="s">
        <v>8</v>
      </c>
      <c r="C6" s="34">
        <v>465000</v>
      </c>
      <c r="D6" s="25">
        <v>56767.57</v>
      </c>
      <c r="E6" s="28">
        <f t="shared" ref="E6:E11" si="0">D6/C6</f>
        <v>0.12208079569892473</v>
      </c>
      <c r="F6" s="31">
        <v>385975</v>
      </c>
      <c r="G6" s="31">
        <v>28039.46</v>
      </c>
      <c r="H6" s="30">
        <f t="shared" ref="H6:H11" si="1">G6/F6</f>
        <v>7.2645793121316152E-2</v>
      </c>
      <c r="I6" s="25">
        <f t="shared" ref="I6:I11" si="2">D6-G6</f>
        <v>28728.11</v>
      </c>
      <c r="J6" s="26">
        <f t="shared" ref="J6:J11" si="3">D6/G6*100-100</f>
        <v>102.45600307566551</v>
      </c>
    </row>
    <row r="7" spans="2:10" ht="15.75" x14ac:dyDescent="0.25">
      <c r="B7" s="22" t="s">
        <v>9</v>
      </c>
      <c r="C7" s="34">
        <v>96500</v>
      </c>
      <c r="D7" s="25">
        <v>20428.740000000002</v>
      </c>
      <c r="E7" s="28">
        <f t="shared" si="0"/>
        <v>0.21169678756476687</v>
      </c>
      <c r="F7" s="31">
        <v>67700</v>
      </c>
      <c r="G7" s="31">
        <v>11970.72</v>
      </c>
      <c r="H7" s="30">
        <f t="shared" si="1"/>
        <v>0.17682008862629245</v>
      </c>
      <c r="I7" s="25">
        <f t="shared" si="2"/>
        <v>8458.0200000000023</v>
      </c>
      <c r="J7" s="26">
        <f t="shared" si="3"/>
        <v>70.655900396968633</v>
      </c>
    </row>
    <row r="8" spans="2:10" ht="15.75" x14ac:dyDescent="0.25">
      <c r="B8" s="22" t="s">
        <v>10</v>
      </c>
      <c r="C8" s="34">
        <v>100000</v>
      </c>
      <c r="D8" s="25">
        <v>3400</v>
      </c>
      <c r="E8" s="28">
        <f t="shared" si="0"/>
        <v>3.4000000000000002E-2</v>
      </c>
      <c r="F8" s="31">
        <v>80000</v>
      </c>
      <c r="G8" s="33">
        <v>0</v>
      </c>
      <c r="H8" s="30">
        <f t="shared" si="1"/>
        <v>0</v>
      </c>
      <c r="I8" s="25">
        <f t="shared" si="2"/>
        <v>3400</v>
      </c>
      <c r="J8" s="26">
        <v>0</v>
      </c>
    </row>
    <row r="9" spans="2:10" ht="15.75" x14ac:dyDescent="0.25">
      <c r="B9" s="22" t="s">
        <v>11</v>
      </c>
      <c r="C9" s="34">
        <v>985392</v>
      </c>
      <c r="D9" s="25">
        <v>2540</v>
      </c>
      <c r="E9" s="28">
        <f t="shared" si="0"/>
        <v>2.5776543751116305E-3</v>
      </c>
      <c r="F9" s="31">
        <v>455000</v>
      </c>
      <c r="G9" s="32">
        <v>0</v>
      </c>
      <c r="H9" s="30">
        <f t="shared" si="1"/>
        <v>0</v>
      </c>
      <c r="I9" s="25">
        <f t="shared" si="2"/>
        <v>2540</v>
      </c>
      <c r="J9" s="26">
        <v>0</v>
      </c>
    </row>
    <row r="10" spans="2:10" x14ac:dyDescent="0.25">
      <c r="B10" s="22" t="s">
        <v>12</v>
      </c>
      <c r="C10" s="25">
        <v>0</v>
      </c>
      <c r="D10" s="25">
        <v>0</v>
      </c>
      <c r="E10" s="28">
        <v>0</v>
      </c>
      <c r="F10" s="31">
        <v>15000</v>
      </c>
      <c r="G10" s="32">
        <v>0</v>
      </c>
      <c r="H10" s="30">
        <f t="shared" si="1"/>
        <v>0</v>
      </c>
      <c r="I10" s="25">
        <f t="shared" si="2"/>
        <v>0</v>
      </c>
      <c r="J10" s="26">
        <v>0</v>
      </c>
    </row>
    <row r="11" spans="2:10" ht="14.25" customHeight="1" x14ac:dyDescent="0.25">
      <c r="B11" s="23" t="s">
        <v>13</v>
      </c>
      <c r="C11" s="24">
        <f>SUM(C5:C9)</f>
        <v>3349715</v>
      </c>
      <c r="D11" s="24">
        <f>SUM(D5:D10)</f>
        <v>521326.93</v>
      </c>
      <c r="E11" s="28">
        <f t="shared" si="0"/>
        <v>0.1556332195425581</v>
      </c>
      <c r="F11" s="24">
        <f>SUM(F5:F10)</f>
        <v>2759758</v>
      </c>
      <c r="G11" s="24">
        <f>SUM(G5:G10)</f>
        <v>413761.25</v>
      </c>
      <c r="H11" s="30">
        <f t="shared" si="1"/>
        <v>0.14992664211862056</v>
      </c>
      <c r="I11" s="25">
        <f t="shared" si="2"/>
        <v>107565.68</v>
      </c>
      <c r="J11" s="26">
        <f t="shared" si="3"/>
        <v>25.997040563851726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selection activeCell="J8" sqref="J8"/>
    </sheetView>
  </sheetViews>
  <sheetFormatPr defaultRowHeight="15" x14ac:dyDescent="0.25"/>
  <cols>
    <col min="1" max="1" width="6.7109375" customWidth="1"/>
    <col min="2" max="2" width="42.85546875" customWidth="1"/>
    <col min="3" max="3" width="16" customWidth="1"/>
    <col min="4" max="4" width="16.42578125" customWidth="1"/>
    <col min="5" max="5" width="16.5703125" customWidth="1"/>
    <col min="6" max="6" width="16.7109375" customWidth="1"/>
  </cols>
  <sheetData>
    <row r="1" spans="1:6" x14ac:dyDescent="0.25">
      <c r="B1" s="187" t="s">
        <v>224</v>
      </c>
    </row>
    <row r="3" spans="1:6" ht="31.9" customHeight="1" x14ac:dyDescent="0.25">
      <c r="A3" s="35" t="s">
        <v>66</v>
      </c>
      <c r="B3" s="36" t="s">
        <v>19</v>
      </c>
      <c r="C3" s="37" t="s">
        <v>157</v>
      </c>
      <c r="D3" s="37" t="s">
        <v>156</v>
      </c>
      <c r="E3" s="37" t="s">
        <v>158</v>
      </c>
      <c r="F3" s="38" t="s">
        <v>61</v>
      </c>
    </row>
    <row r="4" spans="1:6" x14ac:dyDescent="0.25">
      <c r="A4" s="39">
        <v>1</v>
      </c>
      <c r="B4" s="40" t="s">
        <v>7</v>
      </c>
      <c r="C4" s="41"/>
      <c r="D4" s="42"/>
      <c r="E4" s="41"/>
      <c r="F4" s="43"/>
    </row>
    <row r="5" spans="1:6" x14ac:dyDescent="0.25">
      <c r="A5" s="44">
        <v>11110</v>
      </c>
      <c r="B5" s="45" t="s">
        <v>67</v>
      </c>
      <c r="C5" s="46">
        <v>371641.86</v>
      </c>
      <c r="D5" s="47">
        <v>317748.09000000003</v>
      </c>
      <c r="E5" s="48">
        <f t="shared" ref="E5:E14" si="0">C5-D5</f>
        <v>53893.76999999996</v>
      </c>
      <c r="F5" s="46">
        <f>C5/D5*100-100</f>
        <v>16.961162536020268</v>
      </c>
    </row>
    <row r="6" spans="1:6" x14ac:dyDescent="0.25">
      <c r="A6" s="44">
        <v>11115</v>
      </c>
      <c r="B6" s="45" t="s">
        <v>68</v>
      </c>
      <c r="C6" s="46">
        <v>767.06</v>
      </c>
      <c r="D6" s="47">
        <v>1187.03</v>
      </c>
      <c r="E6" s="48">
        <f t="shared" si="0"/>
        <v>-419.97</v>
      </c>
      <c r="F6" s="46">
        <f>C6/D6*100-100</f>
        <v>-35.379897727942861</v>
      </c>
    </row>
    <row r="7" spans="1:6" x14ac:dyDescent="0.25">
      <c r="A7" s="44">
        <v>11125</v>
      </c>
      <c r="B7" s="45" t="s">
        <v>69</v>
      </c>
      <c r="C7" s="46">
        <v>141.07</v>
      </c>
      <c r="D7" s="49">
        <v>139.04</v>
      </c>
      <c r="E7" s="48">
        <f t="shared" si="0"/>
        <v>2.0300000000000011</v>
      </c>
      <c r="F7" s="46">
        <f>C7/D7*100-100</f>
        <v>1.4600115074798481</v>
      </c>
    </row>
    <row r="8" spans="1:6" x14ac:dyDescent="0.25">
      <c r="A8" s="44">
        <v>11126</v>
      </c>
      <c r="B8" s="45" t="s">
        <v>70</v>
      </c>
      <c r="C8" s="46">
        <v>480</v>
      </c>
      <c r="D8" s="49">
        <v>480</v>
      </c>
      <c r="E8" s="48">
        <f t="shared" si="0"/>
        <v>0</v>
      </c>
      <c r="F8" s="46">
        <f>C8/D8*100-100</f>
        <v>0</v>
      </c>
    </row>
    <row r="9" spans="1:6" x14ac:dyDescent="0.25">
      <c r="A9" s="44">
        <v>11400</v>
      </c>
      <c r="B9" s="45" t="s">
        <v>71</v>
      </c>
      <c r="C9" s="46">
        <v>0</v>
      </c>
      <c r="D9" s="47">
        <v>0</v>
      </c>
      <c r="E9" s="48">
        <f t="shared" si="0"/>
        <v>0</v>
      </c>
      <c r="F9" s="46">
        <v>0</v>
      </c>
    </row>
    <row r="10" spans="1:6" x14ac:dyDescent="0.25">
      <c r="A10" s="44">
        <v>11500</v>
      </c>
      <c r="B10" s="45" t="s">
        <v>72</v>
      </c>
      <c r="C10" s="46">
        <v>23841.69</v>
      </c>
      <c r="D10" s="47">
        <v>18688.89</v>
      </c>
      <c r="E10" s="48">
        <f t="shared" si="0"/>
        <v>5152.7999999999993</v>
      </c>
      <c r="F10" s="46">
        <f>C10/D10*100-100</f>
        <v>27.571460905382821</v>
      </c>
    </row>
    <row r="11" spans="1:6" x14ac:dyDescent="0.25">
      <c r="A11" s="44">
        <v>11600</v>
      </c>
      <c r="B11" s="45" t="s">
        <v>73</v>
      </c>
      <c r="C11" s="46">
        <v>20659.47</v>
      </c>
      <c r="D11" s="47">
        <v>17754.009999999998</v>
      </c>
      <c r="E11" s="48">
        <f t="shared" si="0"/>
        <v>2905.4600000000028</v>
      </c>
      <c r="F11" s="46">
        <f>C11/D11*100-100</f>
        <v>16.365091604657223</v>
      </c>
    </row>
    <row r="12" spans="1:6" x14ac:dyDescent="0.25">
      <c r="A12" s="44">
        <v>11700</v>
      </c>
      <c r="B12" s="45" t="s">
        <v>74</v>
      </c>
      <c r="C12" s="46">
        <v>20659.47</v>
      </c>
      <c r="D12" s="47">
        <v>17754.009999999998</v>
      </c>
      <c r="E12" s="48">
        <f t="shared" si="0"/>
        <v>2905.4600000000028</v>
      </c>
      <c r="F12" s="46">
        <f>C12/D12*100-100</f>
        <v>16.365091604657223</v>
      </c>
    </row>
    <row r="13" spans="1:6" x14ac:dyDescent="0.25">
      <c r="A13" s="44">
        <v>11900</v>
      </c>
      <c r="B13" s="45" t="s">
        <v>75</v>
      </c>
      <c r="C13" s="50">
        <v>0</v>
      </c>
      <c r="D13" s="51">
        <v>0</v>
      </c>
      <c r="E13" s="52">
        <f t="shared" si="0"/>
        <v>0</v>
      </c>
      <c r="F13" s="46">
        <v>0</v>
      </c>
    </row>
    <row r="14" spans="1:6" x14ac:dyDescent="0.25">
      <c r="A14" s="53"/>
      <c r="B14" s="54" t="s">
        <v>76</v>
      </c>
      <c r="C14" s="55">
        <f>SUM(C5:C13)</f>
        <v>438190.62</v>
      </c>
      <c r="D14" s="56">
        <f>SUM(D5:D12)</f>
        <v>373751.07000000007</v>
      </c>
      <c r="E14" s="57">
        <f t="shared" si="0"/>
        <v>64439.54999999993</v>
      </c>
      <c r="F14" s="58">
        <f>C14/D14*100-100</f>
        <v>17.241301810854992</v>
      </c>
    </row>
    <row r="15" spans="1:6" ht="29.45" customHeight="1" x14ac:dyDescent="0.25">
      <c r="A15" s="59" t="s">
        <v>77</v>
      </c>
      <c r="B15" s="90" t="s">
        <v>160</v>
      </c>
      <c r="C15" s="61" t="s">
        <v>159</v>
      </c>
      <c r="D15" s="61" t="s">
        <v>161</v>
      </c>
      <c r="E15" s="61" t="s">
        <v>158</v>
      </c>
      <c r="F15" s="62" t="s">
        <v>61</v>
      </c>
    </row>
    <row r="16" spans="1:6" ht="30" x14ac:dyDescent="0.25">
      <c r="A16" s="44">
        <v>13130</v>
      </c>
      <c r="B16" s="63" t="s">
        <v>79</v>
      </c>
      <c r="C16" s="50">
        <v>5969.44</v>
      </c>
      <c r="D16" s="50">
        <v>6157.5</v>
      </c>
      <c r="E16" s="64">
        <f t="shared" ref="E16:E63" si="1">C16-D16</f>
        <v>-188.0600000000004</v>
      </c>
      <c r="F16" s="65">
        <f>C16/D16*100-100</f>
        <v>-3.0541615915550153</v>
      </c>
    </row>
    <row r="17" spans="1:6" x14ac:dyDescent="0.25">
      <c r="A17" s="44">
        <v>13140</v>
      </c>
      <c r="B17" s="63" t="s">
        <v>80</v>
      </c>
      <c r="C17" s="50"/>
      <c r="D17" s="50">
        <v>0</v>
      </c>
      <c r="E17" s="64">
        <f t="shared" si="1"/>
        <v>0</v>
      </c>
      <c r="F17" s="65">
        <v>0</v>
      </c>
    </row>
    <row r="18" spans="1:6" x14ac:dyDescent="0.25">
      <c r="A18" s="44">
        <v>13310</v>
      </c>
      <c r="B18" s="45" t="s">
        <v>81</v>
      </c>
      <c r="C18" s="50">
        <v>760</v>
      </c>
      <c r="D18" s="50">
        <v>0</v>
      </c>
      <c r="E18" s="64">
        <f t="shared" si="1"/>
        <v>760</v>
      </c>
      <c r="F18" s="65">
        <v>0</v>
      </c>
    </row>
    <row r="19" spans="1:6" x14ac:dyDescent="0.25">
      <c r="A19" s="44">
        <v>13320</v>
      </c>
      <c r="B19" s="45" t="s">
        <v>82</v>
      </c>
      <c r="C19" s="50">
        <v>1020.5</v>
      </c>
      <c r="D19" s="50">
        <v>2218.94</v>
      </c>
      <c r="E19" s="64">
        <f t="shared" si="1"/>
        <v>-1198.44</v>
      </c>
      <c r="F19" s="65">
        <f>C19/D19*100-100</f>
        <v>-54.009572138047893</v>
      </c>
    </row>
    <row r="20" spans="1:6" x14ac:dyDescent="0.25">
      <c r="A20" s="44">
        <v>13330</v>
      </c>
      <c r="B20" s="45" t="s">
        <v>83</v>
      </c>
      <c r="C20" s="50"/>
      <c r="D20" s="50">
        <v>0</v>
      </c>
      <c r="E20" s="64">
        <f t="shared" si="1"/>
        <v>0</v>
      </c>
      <c r="F20" s="65">
        <v>0</v>
      </c>
    </row>
    <row r="21" spans="1:6" x14ac:dyDescent="0.25">
      <c r="A21" s="44">
        <v>13141</v>
      </c>
      <c r="B21" s="45" t="s">
        <v>84</v>
      </c>
      <c r="C21" s="50">
        <v>156</v>
      </c>
      <c r="D21" s="50">
        <v>0</v>
      </c>
      <c r="E21" s="64">
        <f t="shared" si="1"/>
        <v>156</v>
      </c>
      <c r="F21" s="65">
        <v>0</v>
      </c>
    </row>
    <row r="22" spans="1:6" x14ac:dyDescent="0.25">
      <c r="A22" s="44">
        <v>13142</v>
      </c>
      <c r="B22" s="45" t="s">
        <v>85</v>
      </c>
      <c r="C22" s="50"/>
      <c r="D22" s="50">
        <v>0</v>
      </c>
      <c r="E22" s="64">
        <f t="shared" si="1"/>
        <v>0</v>
      </c>
      <c r="F22" s="65">
        <v>0</v>
      </c>
    </row>
    <row r="23" spans="1:6" x14ac:dyDescent="0.25">
      <c r="A23" s="44">
        <v>13143</v>
      </c>
      <c r="B23" s="66" t="s">
        <v>86</v>
      </c>
      <c r="C23" s="50"/>
      <c r="D23" s="50">
        <v>0</v>
      </c>
      <c r="E23" s="64">
        <f t="shared" si="1"/>
        <v>0</v>
      </c>
      <c r="F23" s="65">
        <v>0</v>
      </c>
    </row>
    <row r="24" spans="1:6" x14ac:dyDescent="0.25">
      <c r="A24" s="44">
        <v>13420</v>
      </c>
      <c r="B24" s="45" t="s">
        <v>87</v>
      </c>
      <c r="C24" s="50"/>
      <c r="D24" s="50">
        <v>0</v>
      </c>
      <c r="E24" s="64">
        <f t="shared" si="1"/>
        <v>0</v>
      </c>
      <c r="F24" s="65">
        <v>0</v>
      </c>
    </row>
    <row r="25" spans="1:6" x14ac:dyDescent="0.25">
      <c r="A25" s="44">
        <v>13430</v>
      </c>
      <c r="B25" s="45" t="s">
        <v>65</v>
      </c>
      <c r="C25" s="50"/>
      <c r="D25" s="50">
        <v>30</v>
      </c>
      <c r="E25" s="64">
        <f t="shared" si="1"/>
        <v>-30</v>
      </c>
      <c r="F25" s="65">
        <f>C25/D25*100-100</f>
        <v>-100</v>
      </c>
    </row>
    <row r="26" spans="1:6" ht="30" x14ac:dyDescent="0.25">
      <c r="A26" s="44">
        <v>13440</v>
      </c>
      <c r="B26" s="67" t="s">
        <v>88</v>
      </c>
      <c r="C26" s="50">
        <v>1018</v>
      </c>
      <c r="D26" s="50">
        <v>0</v>
      </c>
      <c r="E26" s="64">
        <f t="shared" si="1"/>
        <v>1018</v>
      </c>
      <c r="F26" s="65">
        <v>0</v>
      </c>
    </row>
    <row r="27" spans="1:6" x14ac:dyDescent="0.25">
      <c r="A27" s="44">
        <v>13450</v>
      </c>
      <c r="B27" s="67" t="s">
        <v>89</v>
      </c>
      <c r="C27" s="50"/>
      <c r="D27" s="50">
        <v>0</v>
      </c>
      <c r="E27" s="64">
        <f t="shared" si="1"/>
        <v>0</v>
      </c>
      <c r="F27" s="65">
        <v>0</v>
      </c>
    </row>
    <row r="28" spans="1:6" x14ac:dyDescent="0.25">
      <c r="A28" s="44">
        <v>13460</v>
      </c>
      <c r="B28" s="45" t="s">
        <v>90</v>
      </c>
      <c r="C28" s="50">
        <v>10960.76</v>
      </c>
      <c r="D28" s="50">
        <v>1140</v>
      </c>
      <c r="E28" s="64">
        <f t="shared" si="1"/>
        <v>9820.76</v>
      </c>
      <c r="F28" s="65">
        <f>C28/D28*100-100</f>
        <v>861.47017543859658</v>
      </c>
    </row>
    <row r="29" spans="1:6" x14ac:dyDescent="0.25">
      <c r="A29" s="44">
        <v>13470</v>
      </c>
      <c r="B29" s="45" t="s">
        <v>91</v>
      </c>
      <c r="C29" s="50"/>
      <c r="D29" s="50">
        <v>0</v>
      </c>
      <c r="E29" s="64">
        <f t="shared" si="1"/>
        <v>0</v>
      </c>
      <c r="F29" s="65">
        <v>0</v>
      </c>
    </row>
    <row r="30" spans="1:6" x14ac:dyDescent="0.25">
      <c r="A30" s="44">
        <v>13480</v>
      </c>
      <c r="B30" s="45" t="s">
        <v>92</v>
      </c>
      <c r="C30" s="50">
        <v>2910.45</v>
      </c>
      <c r="D30" s="50">
        <v>0</v>
      </c>
      <c r="E30" s="64">
        <f t="shared" si="1"/>
        <v>2910.45</v>
      </c>
      <c r="F30" s="65">
        <v>0</v>
      </c>
    </row>
    <row r="31" spans="1:6" x14ac:dyDescent="0.25">
      <c r="A31" s="44">
        <v>13490</v>
      </c>
      <c r="B31" s="45" t="s">
        <v>93</v>
      </c>
      <c r="C31" s="50"/>
      <c r="D31" s="50">
        <v>0</v>
      </c>
      <c r="E31" s="64">
        <f t="shared" si="1"/>
        <v>0</v>
      </c>
      <c r="F31" s="65">
        <v>0</v>
      </c>
    </row>
    <row r="32" spans="1:6" x14ac:dyDescent="0.25">
      <c r="A32" s="44">
        <v>13501</v>
      </c>
      <c r="B32" s="45" t="s">
        <v>94</v>
      </c>
      <c r="C32" s="50"/>
      <c r="D32" s="50">
        <v>0</v>
      </c>
      <c r="E32" s="64">
        <f t="shared" si="1"/>
        <v>0</v>
      </c>
      <c r="F32" s="65">
        <v>0</v>
      </c>
    </row>
    <row r="33" spans="1:6" x14ac:dyDescent="0.25">
      <c r="A33" s="91">
        <v>13502</v>
      </c>
      <c r="B33" s="92" t="s">
        <v>164</v>
      </c>
      <c r="C33" s="93">
        <v>999.5</v>
      </c>
      <c r="D33" s="93">
        <v>0</v>
      </c>
      <c r="E33" s="94">
        <f t="shared" si="1"/>
        <v>999.5</v>
      </c>
      <c r="F33" s="95">
        <v>0</v>
      </c>
    </row>
    <row r="34" spans="1:6" x14ac:dyDescent="0.25">
      <c r="A34" s="44">
        <v>13503</v>
      </c>
      <c r="B34" s="45" t="s">
        <v>95</v>
      </c>
      <c r="C34" s="50">
        <v>0</v>
      </c>
      <c r="D34" s="50">
        <v>0</v>
      </c>
      <c r="E34" s="64">
        <f t="shared" si="1"/>
        <v>0</v>
      </c>
      <c r="F34" s="65">
        <v>0</v>
      </c>
    </row>
    <row r="35" spans="1:6" x14ac:dyDescent="0.25">
      <c r="A35" s="44">
        <v>13506</v>
      </c>
      <c r="B35" s="45" t="s">
        <v>96</v>
      </c>
      <c r="C35" s="50">
        <v>0</v>
      </c>
      <c r="D35" s="50">
        <v>0</v>
      </c>
      <c r="E35" s="64">
        <f t="shared" si="1"/>
        <v>0</v>
      </c>
      <c r="F35" s="65">
        <v>0</v>
      </c>
    </row>
    <row r="36" spans="1:6" x14ac:dyDescent="0.25">
      <c r="A36" s="44">
        <v>13509</v>
      </c>
      <c r="B36" s="45" t="s">
        <v>97</v>
      </c>
      <c r="C36" s="50">
        <v>450</v>
      </c>
      <c r="D36" s="50">
        <v>0</v>
      </c>
      <c r="E36" s="64">
        <f t="shared" si="1"/>
        <v>450</v>
      </c>
      <c r="F36" s="65">
        <v>0</v>
      </c>
    </row>
    <row r="37" spans="1:6" x14ac:dyDescent="0.25">
      <c r="A37" s="44">
        <v>13510</v>
      </c>
      <c r="B37" s="45" t="s">
        <v>98</v>
      </c>
      <c r="C37" s="50">
        <v>0</v>
      </c>
      <c r="D37" s="50">
        <v>0</v>
      </c>
      <c r="E37" s="64">
        <f t="shared" si="1"/>
        <v>0</v>
      </c>
      <c r="F37" s="65">
        <v>0</v>
      </c>
    </row>
    <row r="38" spans="1:6" x14ac:dyDescent="0.25">
      <c r="A38" s="44">
        <v>13610</v>
      </c>
      <c r="B38" s="45" t="s">
        <v>163</v>
      </c>
      <c r="C38" s="50">
        <v>952</v>
      </c>
      <c r="D38" s="50">
        <v>607.84</v>
      </c>
      <c r="E38" s="64">
        <f t="shared" si="1"/>
        <v>344.15999999999997</v>
      </c>
      <c r="F38" s="65">
        <f>C38/D38*100-100</f>
        <v>56.620163200842313</v>
      </c>
    </row>
    <row r="39" spans="1:6" x14ac:dyDescent="0.25">
      <c r="A39" s="44">
        <v>13620</v>
      </c>
      <c r="B39" s="45" t="s">
        <v>99</v>
      </c>
      <c r="C39" s="50">
        <v>5029.96</v>
      </c>
      <c r="D39" s="50">
        <v>850</v>
      </c>
      <c r="E39" s="64">
        <f t="shared" si="1"/>
        <v>4179.96</v>
      </c>
      <c r="F39" s="65">
        <f>C39/D39*100-100</f>
        <v>491.76</v>
      </c>
    </row>
    <row r="40" spans="1:6" x14ac:dyDescent="0.25">
      <c r="A40" s="44">
        <v>13630</v>
      </c>
      <c r="B40" s="45" t="s">
        <v>62</v>
      </c>
      <c r="C40" s="50">
        <v>330</v>
      </c>
      <c r="D40" s="50">
        <v>0</v>
      </c>
      <c r="E40" s="64">
        <f t="shared" si="1"/>
        <v>330</v>
      </c>
      <c r="F40" s="65">
        <v>0</v>
      </c>
    </row>
    <row r="41" spans="1:6" x14ac:dyDescent="0.25">
      <c r="A41" s="44">
        <v>13640</v>
      </c>
      <c r="B41" s="45" t="s">
        <v>100</v>
      </c>
      <c r="C41" s="50">
        <v>420.55</v>
      </c>
      <c r="D41" s="50">
        <v>667.5</v>
      </c>
      <c r="E41" s="64">
        <f t="shared" si="1"/>
        <v>-246.95</v>
      </c>
      <c r="F41" s="65">
        <f>C41/D41*100-100</f>
        <v>-36.996254681647933</v>
      </c>
    </row>
    <row r="42" spans="1:6" x14ac:dyDescent="0.25">
      <c r="A42" s="44">
        <v>13650</v>
      </c>
      <c r="B42" s="45" t="s">
        <v>101</v>
      </c>
      <c r="C42" s="50">
        <v>0</v>
      </c>
      <c r="D42" s="50">
        <v>0</v>
      </c>
      <c r="E42" s="64">
        <f t="shared" si="1"/>
        <v>0</v>
      </c>
      <c r="F42" s="65">
        <v>0</v>
      </c>
    </row>
    <row r="43" spans="1:6" x14ac:dyDescent="0.25">
      <c r="A43" s="44">
        <v>13660</v>
      </c>
      <c r="B43" s="45" t="s">
        <v>102</v>
      </c>
      <c r="C43" s="50">
        <v>0</v>
      </c>
      <c r="D43" s="50">
        <v>0</v>
      </c>
      <c r="E43" s="64">
        <f t="shared" si="1"/>
        <v>0</v>
      </c>
      <c r="F43" s="65">
        <v>0</v>
      </c>
    </row>
    <row r="44" spans="1:6" x14ac:dyDescent="0.25">
      <c r="A44" s="44">
        <v>13760</v>
      </c>
      <c r="B44" s="45" t="s">
        <v>63</v>
      </c>
      <c r="C44" s="50">
        <v>0</v>
      </c>
      <c r="D44" s="50">
        <v>0</v>
      </c>
      <c r="E44" s="64">
        <f t="shared" si="1"/>
        <v>0</v>
      </c>
      <c r="F44" s="65">
        <v>0</v>
      </c>
    </row>
    <row r="45" spans="1:6" x14ac:dyDescent="0.25">
      <c r="A45" s="44">
        <v>13770</v>
      </c>
      <c r="B45" s="45" t="s">
        <v>103</v>
      </c>
      <c r="C45" s="50">
        <v>181.9</v>
      </c>
      <c r="D45" s="50">
        <v>0</v>
      </c>
      <c r="E45" s="64">
        <f t="shared" si="1"/>
        <v>181.9</v>
      </c>
      <c r="F45" s="65">
        <v>0</v>
      </c>
    </row>
    <row r="46" spans="1:6" x14ac:dyDescent="0.25">
      <c r="A46" s="44">
        <v>13780</v>
      </c>
      <c r="B46" s="45" t="s">
        <v>104</v>
      </c>
      <c r="C46" s="50">
        <v>5131.7</v>
      </c>
      <c r="D46" s="50">
        <v>0</v>
      </c>
      <c r="E46" s="64">
        <f t="shared" si="1"/>
        <v>5131.7</v>
      </c>
      <c r="F46" s="65">
        <v>0</v>
      </c>
    </row>
    <row r="47" spans="1:6" x14ac:dyDescent="0.25">
      <c r="A47" s="44">
        <v>13810</v>
      </c>
      <c r="B47" s="45" t="s">
        <v>105</v>
      </c>
      <c r="C47" s="50">
        <v>1000</v>
      </c>
      <c r="D47" s="50">
        <v>1000</v>
      </c>
      <c r="E47" s="64">
        <f t="shared" si="1"/>
        <v>0</v>
      </c>
      <c r="F47" s="65">
        <f>C47/D47*100-100</f>
        <v>0</v>
      </c>
    </row>
    <row r="48" spans="1:6" x14ac:dyDescent="0.25">
      <c r="A48" s="44">
        <v>13917</v>
      </c>
      <c r="B48" s="45" t="s">
        <v>106</v>
      </c>
      <c r="C48" s="50">
        <v>0</v>
      </c>
      <c r="D48" s="50">
        <v>0</v>
      </c>
      <c r="E48" s="64">
        <f t="shared" si="1"/>
        <v>0</v>
      </c>
      <c r="F48" s="65">
        <v>0</v>
      </c>
    </row>
    <row r="49" spans="1:6" x14ac:dyDescent="0.25">
      <c r="A49" s="44">
        <v>13950</v>
      </c>
      <c r="B49" s="45" t="s">
        <v>64</v>
      </c>
      <c r="C49" s="50">
        <v>375</v>
      </c>
      <c r="D49" s="50">
        <v>385</v>
      </c>
      <c r="E49" s="64">
        <f t="shared" si="1"/>
        <v>-10</v>
      </c>
      <c r="F49" s="65">
        <f>C49/D49*100-100</f>
        <v>-2.5974025974025921</v>
      </c>
    </row>
    <row r="50" spans="1:6" x14ac:dyDescent="0.25">
      <c r="A50" s="44">
        <v>13951</v>
      </c>
      <c r="B50" s="45" t="s">
        <v>107</v>
      </c>
      <c r="C50" s="50">
        <v>1271.3699999999999</v>
      </c>
      <c r="D50" s="50">
        <v>1117.68</v>
      </c>
      <c r="E50" s="64">
        <f t="shared" si="1"/>
        <v>153.68999999999983</v>
      </c>
      <c r="F50" s="65">
        <f>C50/D50*100-100</f>
        <v>13.750805239424508</v>
      </c>
    </row>
    <row r="51" spans="1:6" x14ac:dyDescent="0.25">
      <c r="A51" s="44">
        <v>14010</v>
      </c>
      <c r="B51" s="45" t="s">
        <v>108</v>
      </c>
      <c r="C51" s="50">
        <v>328</v>
      </c>
      <c r="D51" s="50">
        <v>520</v>
      </c>
      <c r="E51" s="64">
        <f t="shared" si="1"/>
        <v>-192</v>
      </c>
      <c r="F51" s="65">
        <f>C51/D51*100-100</f>
        <v>-36.923076923076927</v>
      </c>
    </row>
    <row r="52" spans="1:6" x14ac:dyDescent="0.25">
      <c r="A52" s="44">
        <v>14020</v>
      </c>
      <c r="B52" s="45" t="s">
        <v>109</v>
      </c>
      <c r="C52" s="50">
        <v>700</v>
      </c>
      <c r="D52" s="50">
        <v>0</v>
      </c>
      <c r="E52" s="64">
        <f t="shared" si="1"/>
        <v>700</v>
      </c>
      <c r="F52" s="65">
        <v>0</v>
      </c>
    </row>
    <row r="53" spans="1:6" x14ac:dyDescent="0.25">
      <c r="A53" s="44">
        <v>14023</v>
      </c>
      <c r="B53" s="45" t="s">
        <v>110</v>
      </c>
      <c r="C53" s="50">
        <v>3639.1</v>
      </c>
      <c r="D53" s="50">
        <v>3200</v>
      </c>
      <c r="E53" s="64">
        <f t="shared" si="1"/>
        <v>439.09999999999991</v>
      </c>
      <c r="F53" s="65">
        <f>C53/D53*100-100</f>
        <v>13.721874999999997</v>
      </c>
    </row>
    <row r="54" spans="1:6" x14ac:dyDescent="0.25">
      <c r="A54" s="44">
        <v>14024</v>
      </c>
      <c r="B54" s="45" t="s">
        <v>111</v>
      </c>
      <c r="C54" s="50">
        <v>1104</v>
      </c>
      <c r="D54" s="50">
        <v>0</v>
      </c>
      <c r="E54" s="64">
        <f t="shared" si="1"/>
        <v>1104</v>
      </c>
      <c r="F54" s="65"/>
    </row>
    <row r="55" spans="1:6" x14ac:dyDescent="0.25">
      <c r="A55" s="44">
        <v>14032</v>
      </c>
      <c r="B55" s="45" t="s">
        <v>112</v>
      </c>
      <c r="C55" s="50">
        <v>7730.8</v>
      </c>
      <c r="D55" s="50">
        <v>9728</v>
      </c>
      <c r="E55" s="64">
        <f t="shared" si="1"/>
        <v>-1997.1999999999998</v>
      </c>
      <c r="F55" s="65">
        <f>C55/D55*100-100</f>
        <v>-20.530427631578945</v>
      </c>
    </row>
    <row r="56" spans="1:6" x14ac:dyDescent="0.25">
      <c r="A56" s="44">
        <v>14050</v>
      </c>
      <c r="B56" s="45" t="s">
        <v>113</v>
      </c>
      <c r="C56" s="50">
        <v>0</v>
      </c>
      <c r="D56" s="50">
        <v>0</v>
      </c>
      <c r="E56" s="64">
        <f t="shared" si="1"/>
        <v>0</v>
      </c>
      <c r="F56" s="65">
        <v>0</v>
      </c>
    </row>
    <row r="57" spans="1:6" x14ac:dyDescent="0.25">
      <c r="A57" s="44">
        <v>14130</v>
      </c>
      <c r="B57" s="45" t="s">
        <v>114</v>
      </c>
      <c r="C57" s="50">
        <v>701.34</v>
      </c>
      <c r="D57" s="50">
        <v>0</v>
      </c>
      <c r="E57" s="64">
        <f t="shared" si="1"/>
        <v>701.34</v>
      </c>
      <c r="F57" s="65">
        <v>0</v>
      </c>
    </row>
    <row r="58" spans="1:6" x14ac:dyDescent="0.25">
      <c r="A58" s="44">
        <v>14140</v>
      </c>
      <c r="B58" s="45" t="s">
        <v>115</v>
      </c>
      <c r="C58" s="50">
        <v>988</v>
      </c>
      <c r="D58" s="50">
        <v>0</v>
      </c>
      <c r="E58" s="64">
        <f t="shared" si="1"/>
        <v>988</v>
      </c>
      <c r="F58" s="65">
        <v>0</v>
      </c>
    </row>
    <row r="59" spans="1:6" x14ac:dyDescent="0.25">
      <c r="A59" s="44">
        <v>14210</v>
      </c>
      <c r="B59" s="45" t="s">
        <v>116</v>
      </c>
      <c r="C59" s="50">
        <v>0</v>
      </c>
      <c r="D59" s="50">
        <v>0</v>
      </c>
      <c r="E59" s="64">
        <f t="shared" si="1"/>
        <v>0</v>
      </c>
      <c r="F59" s="65">
        <v>0</v>
      </c>
    </row>
    <row r="60" spans="1:6" x14ac:dyDescent="0.25">
      <c r="A60" s="44">
        <v>14220</v>
      </c>
      <c r="B60" s="45" t="s">
        <v>117</v>
      </c>
      <c r="C60" s="50">
        <v>0</v>
      </c>
      <c r="D60" s="50">
        <v>192</v>
      </c>
      <c r="E60" s="64">
        <f t="shared" si="1"/>
        <v>-192</v>
      </c>
      <c r="F60" s="65">
        <f>C60/D60*100-100</f>
        <v>-100</v>
      </c>
    </row>
    <row r="61" spans="1:6" x14ac:dyDescent="0.25">
      <c r="A61" s="44">
        <v>14310</v>
      </c>
      <c r="B61" s="45" t="s">
        <v>118</v>
      </c>
      <c r="C61" s="50">
        <v>1855.2</v>
      </c>
      <c r="D61" s="50">
        <v>225</v>
      </c>
      <c r="E61" s="64">
        <f t="shared" si="1"/>
        <v>1630.2</v>
      </c>
      <c r="F61" s="65">
        <f>C61/D61*100-100</f>
        <v>724.5333333333333</v>
      </c>
    </row>
    <row r="62" spans="1:6" x14ac:dyDescent="0.25">
      <c r="A62" s="44">
        <v>14410</v>
      </c>
      <c r="B62" s="45" t="s">
        <v>119</v>
      </c>
      <c r="C62" s="50">
        <v>784</v>
      </c>
      <c r="D62" s="50">
        <v>0</v>
      </c>
      <c r="E62" s="64">
        <f t="shared" si="1"/>
        <v>784</v>
      </c>
      <c r="F62" s="65" t="e">
        <f>C62/D62*100-100</f>
        <v>#DIV/0!</v>
      </c>
    </row>
    <row r="63" spans="1:6" x14ac:dyDescent="0.25">
      <c r="A63" s="53"/>
      <c r="B63" s="54" t="s">
        <v>120</v>
      </c>
      <c r="C63" s="68">
        <f>SUM(C16:C62)</f>
        <v>56767.569999999992</v>
      </c>
      <c r="D63" s="57">
        <f>SUM(D16:D62)</f>
        <v>28039.46</v>
      </c>
      <c r="E63" s="57">
        <f t="shared" si="1"/>
        <v>28728.109999999993</v>
      </c>
      <c r="F63" s="69">
        <f>C63/D63*100-100</f>
        <v>102.45600307566548</v>
      </c>
    </row>
    <row r="64" spans="1:6" ht="29.25" x14ac:dyDescent="0.25">
      <c r="A64" s="59" t="s">
        <v>121</v>
      </c>
      <c r="B64" s="60" t="s">
        <v>122</v>
      </c>
      <c r="C64" s="70" t="s">
        <v>162</v>
      </c>
      <c r="D64" s="61" t="s">
        <v>78</v>
      </c>
      <c r="E64" s="61" t="s">
        <v>158</v>
      </c>
      <c r="F64" s="62" t="s">
        <v>61</v>
      </c>
    </row>
    <row r="65" spans="1:6" x14ac:dyDescent="0.25">
      <c r="A65" s="44">
        <v>13210</v>
      </c>
      <c r="B65" s="45" t="s">
        <v>123</v>
      </c>
      <c r="C65" s="50">
        <v>17776.310000000001</v>
      </c>
      <c r="D65" s="50">
        <v>10301.92</v>
      </c>
      <c r="E65" s="64">
        <f>C65-D65</f>
        <v>7474.3900000000012</v>
      </c>
      <c r="F65" s="65">
        <f>C65/D65*100-100</f>
        <v>72.553368692437942</v>
      </c>
    </row>
    <row r="66" spans="1:6" x14ac:dyDescent="0.25">
      <c r="A66" s="44">
        <v>13230</v>
      </c>
      <c r="B66" s="45" t="s">
        <v>124</v>
      </c>
      <c r="C66" s="50">
        <v>2410</v>
      </c>
      <c r="D66" s="50">
        <v>1450</v>
      </c>
      <c r="E66" s="64">
        <f>C66-D66</f>
        <v>960</v>
      </c>
      <c r="F66" s="65">
        <f>C66/D66*100-100</f>
        <v>66.206896551724128</v>
      </c>
    </row>
    <row r="67" spans="1:6" x14ac:dyDescent="0.25">
      <c r="A67" s="44">
        <v>13250</v>
      </c>
      <c r="B67" s="45" t="s">
        <v>125</v>
      </c>
      <c r="C67" s="50">
        <v>242.43</v>
      </c>
      <c r="D67" s="50">
        <v>218.8</v>
      </c>
      <c r="E67" s="64">
        <f>C67-D67</f>
        <v>23.629999999999995</v>
      </c>
      <c r="F67" s="65">
        <f>C67/D67*100-100</f>
        <v>10.799817184643516</v>
      </c>
    </row>
    <row r="68" spans="1:6" x14ac:dyDescent="0.25">
      <c r="A68" s="53"/>
      <c r="B68" s="54" t="s">
        <v>126</v>
      </c>
      <c r="C68" s="57">
        <f>SUM(C65:C67)</f>
        <v>20428.740000000002</v>
      </c>
      <c r="D68" s="57">
        <f>SUM(D65:D67)</f>
        <v>11970.72</v>
      </c>
      <c r="E68" s="57">
        <f>C68-D68</f>
        <v>8458.0200000000023</v>
      </c>
      <c r="F68" s="71">
        <f>C68/D68*100-100</f>
        <v>70.655900396968633</v>
      </c>
    </row>
    <row r="69" spans="1:6" ht="29.25" x14ac:dyDescent="0.25">
      <c r="A69" s="59" t="s">
        <v>127</v>
      </c>
      <c r="B69" s="60" t="s">
        <v>128</v>
      </c>
      <c r="C69" s="61" t="s">
        <v>165</v>
      </c>
      <c r="D69" s="61" t="s">
        <v>78</v>
      </c>
      <c r="E69" s="61" t="s">
        <v>158</v>
      </c>
      <c r="F69" s="62" t="s">
        <v>61</v>
      </c>
    </row>
    <row r="70" spans="1:6" x14ac:dyDescent="0.25">
      <c r="A70" s="44">
        <v>21200</v>
      </c>
      <c r="B70" s="45" t="s">
        <v>129</v>
      </c>
      <c r="C70" s="50">
        <v>0</v>
      </c>
      <c r="D70" s="50">
        <v>0</v>
      </c>
      <c r="E70" s="64">
        <f>C70-D70</f>
        <v>0</v>
      </c>
      <c r="F70" s="65">
        <v>0</v>
      </c>
    </row>
    <row r="71" spans="1:6" x14ac:dyDescent="0.25">
      <c r="A71" s="44">
        <v>22100</v>
      </c>
      <c r="B71" s="45" t="s">
        <v>130</v>
      </c>
      <c r="C71" s="50">
        <v>0</v>
      </c>
      <c r="D71" s="50">
        <v>0</v>
      </c>
      <c r="E71" s="64">
        <f>C71-D71</f>
        <v>0</v>
      </c>
      <c r="F71" s="65">
        <v>0</v>
      </c>
    </row>
    <row r="72" spans="1:6" x14ac:dyDescent="0.25">
      <c r="A72" s="44">
        <v>22200</v>
      </c>
      <c r="B72" s="45" t="s">
        <v>131</v>
      </c>
      <c r="C72" s="50">
        <v>3400</v>
      </c>
      <c r="D72" s="50">
        <v>0</v>
      </c>
      <c r="E72" s="64">
        <f>C72-D72</f>
        <v>3400</v>
      </c>
      <c r="F72" s="65">
        <v>0</v>
      </c>
    </row>
    <row r="73" spans="1:6" x14ac:dyDescent="0.25">
      <c r="A73" s="53"/>
      <c r="B73" s="54" t="s">
        <v>132</v>
      </c>
      <c r="C73" s="57">
        <f>SUM(C70:C72)</f>
        <v>3400</v>
      </c>
      <c r="D73" s="57">
        <f>SUM(D70:D72)</f>
        <v>0</v>
      </c>
      <c r="E73" s="72">
        <f>C73-D73</f>
        <v>3400</v>
      </c>
      <c r="F73" s="69">
        <v>0</v>
      </c>
    </row>
    <row r="74" spans="1:6" ht="29.25" x14ac:dyDescent="0.25">
      <c r="A74" s="59" t="s">
        <v>133</v>
      </c>
      <c r="B74" s="60" t="s">
        <v>134</v>
      </c>
      <c r="C74" s="70" t="s">
        <v>162</v>
      </c>
      <c r="D74" s="61" t="s">
        <v>78</v>
      </c>
      <c r="E74" s="61" t="s">
        <v>158</v>
      </c>
      <c r="F74" s="62" t="s">
        <v>61</v>
      </c>
    </row>
    <row r="75" spans="1:6" x14ac:dyDescent="0.25">
      <c r="A75" s="73">
        <v>31121</v>
      </c>
      <c r="B75" s="74" t="s">
        <v>135</v>
      </c>
      <c r="C75" s="75">
        <v>0</v>
      </c>
      <c r="D75" s="76"/>
      <c r="E75" s="77">
        <f t="shared" ref="E75:E94" si="2">C75-D75</f>
        <v>0</v>
      </c>
      <c r="F75" s="78"/>
    </row>
    <row r="76" spans="1:6" x14ac:dyDescent="0.25">
      <c r="A76" s="44">
        <v>31122</v>
      </c>
      <c r="B76" s="45" t="s">
        <v>136</v>
      </c>
      <c r="C76" s="79">
        <v>0</v>
      </c>
      <c r="D76" s="50">
        <v>0</v>
      </c>
      <c r="E76" s="64">
        <f t="shared" si="2"/>
        <v>0</v>
      </c>
      <c r="F76" s="46">
        <v>0</v>
      </c>
    </row>
    <row r="77" spans="1:6" x14ac:dyDescent="0.25">
      <c r="A77" s="44">
        <v>31123</v>
      </c>
      <c r="B77" s="45" t="s">
        <v>137</v>
      </c>
      <c r="C77" s="50">
        <v>0</v>
      </c>
      <c r="D77" s="50">
        <v>0</v>
      </c>
      <c r="E77" s="64">
        <f t="shared" si="2"/>
        <v>0</v>
      </c>
      <c r="F77" s="65">
        <v>0</v>
      </c>
    </row>
    <row r="78" spans="1:6" x14ac:dyDescent="0.25">
      <c r="A78" s="44">
        <v>31124</v>
      </c>
      <c r="B78" s="45" t="s">
        <v>138</v>
      </c>
      <c r="C78" s="50">
        <v>0</v>
      </c>
      <c r="D78" s="50">
        <v>0</v>
      </c>
      <c r="E78" s="64">
        <f t="shared" si="2"/>
        <v>0</v>
      </c>
      <c r="F78" s="65">
        <v>0</v>
      </c>
    </row>
    <row r="79" spans="1:6" x14ac:dyDescent="0.25">
      <c r="A79" s="44">
        <v>31230</v>
      </c>
      <c r="B79" s="45" t="s">
        <v>139</v>
      </c>
      <c r="C79" s="50">
        <v>0</v>
      </c>
      <c r="D79" s="50">
        <v>0</v>
      </c>
      <c r="E79" s="64">
        <f t="shared" si="2"/>
        <v>0</v>
      </c>
      <c r="F79" s="65">
        <v>0</v>
      </c>
    </row>
    <row r="80" spans="1:6" x14ac:dyDescent="0.25">
      <c r="A80" s="44">
        <v>31240</v>
      </c>
      <c r="B80" s="45" t="s">
        <v>140</v>
      </c>
      <c r="C80" s="50">
        <v>0</v>
      </c>
      <c r="D80" s="50">
        <v>0</v>
      </c>
      <c r="E80" s="64">
        <f t="shared" si="2"/>
        <v>0</v>
      </c>
      <c r="F80" s="65">
        <v>0</v>
      </c>
    </row>
    <row r="81" spans="1:6" x14ac:dyDescent="0.25">
      <c r="A81" s="44">
        <v>31250</v>
      </c>
      <c r="B81" s="45" t="s">
        <v>141</v>
      </c>
      <c r="C81" s="50">
        <v>0</v>
      </c>
      <c r="D81" s="50">
        <v>0</v>
      </c>
      <c r="E81" s="64">
        <f t="shared" si="2"/>
        <v>0</v>
      </c>
      <c r="F81" s="65">
        <v>0</v>
      </c>
    </row>
    <row r="82" spans="1:6" x14ac:dyDescent="0.25">
      <c r="A82" s="44">
        <v>31260</v>
      </c>
      <c r="B82" s="45" t="s">
        <v>142</v>
      </c>
      <c r="C82" s="50">
        <v>0</v>
      </c>
      <c r="D82" s="50">
        <v>0</v>
      </c>
      <c r="E82" s="64">
        <f t="shared" si="2"/>
        <v>0</v>
      </c>
      <c r="F82" s="65"/>
    </row>
    <row r="83" spans="1:6" x14ac:dyDescent="0.25">
      <c r="A83" s="44">
        <v>31270</v>
      </c>
      <c r="B83" s="45" t="s">
        <v>143</v>
      </c>
      <c r="C83" s="50">
        <v>0</v>
      </c>
      <c r="D83" s="50">
        <v>0</v>
      </c>
      <c r="E83" s="64">
        <f t="shared" si="2"/>
        <v>0</v>
      </c>
      <c r="F83" s="65"/>
    </row>
    <row r="84" spans="1:6" x14ac:dyDescent="0.25">
      <c r="A84" s="44">
        <v>31510</v>
      </c>
      <c r="B84" s="45" t="s">
        <v>144</v>
      </c>
      <c r="C84" s="50">
        <v>0</v>
      </c>
      <c r="D84" s="50">
        <v>0</v>
      </c>
      <c r="E84" s="64">
        <f t="shared" si="2"/>
        <v>0</v>
      </c>
      <c r="F84" s="65"/>
    </row>
    <row r="85" spans="1:6" x14ac:dyDescent="0.25">
      <c r="A85" s="44">
        <v>31610</v>
      </c>
      <c r="B85" s="45" t="s">
        <v>145</v>
      </c>
      <c r="C85" s="50">
        <v>0</v>
      </c>
      <c r="D85" s="50">
        <v>0</v>
      </c>
      <c r="E85" s="64">
        <f t="shared" si="2"/>
        <v>0</v>
      </c>
      <c r="F85" s="65"/>
    </row>
    <row r="86" spans="1:6" x14ac:dyDescent="0.25">
      <c r="A86" s="44">
        <v>31620</v>
      </c>
      <c r="B86" s="45" t="s">
        <v>146</v>
      </c>
      <c r="C86" s="50">
        <v>0</v>
      </c>
      <c r="D86" s="50">
        <v>0</v>
      </c>
      <c r="E86" s="64">
        <f t="shared" si="2"/>
        <v>0</v>
      </c>
      <c r="F86" s="65"/>
    </row>
    <row r="87" spans="1:6" x14ac:dyDescent="0.25">
      <c r="A87" s="44">
        <v>31660</v>
      </c>
      <c r="B87" s="45" t="s">
        <v>147</v>
      </c>
      <c r="C87" s="50">
        <v>0</v>
      </c>
      <c r="D87" s="50">
        <v>0</v>
      </c>
      <c r="E87" s="64">
        <f t="shared" si="2"/>
        <v>0</v>
      </c>
      <c r="F87" s="65"/>
    </row>
    <row r="88" spans="1:6" x14ac:dyDescent="0.25">
      <c r="A88" s="44">
        <v>32100</v>
      </c>
      <c r="B88" s="45" t="s">
        <v>148</v>
      </c>
      <c r="C88" s="50">
        <v>2540</v>
      </c>
      <c r="D88" s="50">
        <v>0</v>
      </c>
      <c r="E88" s="64">
        <f t="shared" si="2"/>
        <v>2540</v>
      </c>
      <c r="F88" s="65"/>
    </row>
    <row r="89" spans="1:6" x14ac:dyDescent="0.25">
      <c r="A89" s="44">
        <v>32120</v>
      </c>
      <c r="B89" s="45" t="s">
        <v>149</v>
      </c>
      <c r="C89" s="50">
        <v>0</v>
      </c>
      <c r="D89" s="50">
        <v>0</v>
      </c>
      <c r="E89" s="64">
        <f t="shared" si="2"/>
        <v>0</v>
      </c>
      <c r="F89" s="65"/>
    </row>
    <row r="90" spans="1:6" x14ac:dyDescent="0.25">
      <c r="A90" s="44">
        <v>31690</v>
      </c>
      <c r="B90" s="45" t="s">
        <v>150</v>
      </c>
      <c r="C90" s="50">
        <v>0</v>
      </c>
      <c r="D90" s="50">
        <v>0</v>
      </c>
      <c r="E90" s="64">
        <f t="shared" si="2"/>
        <v>0</v>
      </c>
      <c r="F90" s="65"/>
    </row>
    <row r="91" spans="1:6" x14ac:dyDescent="0.25">
      <c r="A91" s="44">
        <v>33200</v>
      </c>
      <c r="B91" s="45" t="s">
        <v>151</v>
      </c>
      <c r="C91" s="50"/>
      <c r="D91" s="50">
        <v>0</v>
      </c>
      <c r="E91" s="64">
        <f t="shared" si="2"/>
        <v>0</v>
      </c>
      <c r="F91" s="65"/>
    </row>
    <row r="92" spans="1:6" x14ac:dyDescent="0.25">
      <c r="A92" s="44">
        <v>31702</v>
      </c>
      <c r="B92" s="45" t="s">
        <v>152</v>
      </c>
      <c r="C92" s="50">
        <v>0</v>
      </c>
      <c r="D92" s="50">
        <v>0</v>
      </c>
      <c r="E92" s="64">
        <f t="shared" si="2"/>
        <v>0</v>
      </c>
      <c r="F92" s="65">
        <v>0</v>
      </c>
    </row>
    <row r="93" spans="1:6" x14ac:dyDescent="0.25">
      <c r="A93" s="44">
        <v>34000</v>
      </c>
      <c r="B93" s="45" t="s">
        <v>153</v>
      </c>
      <c r="C93" s="50">
        <v>0</v>
      </c>
      <c r="D93" s="80">
        <v>0</v>
      </c>
      <c r="E93" s="64">
        <f t="shared" si="2"/>
        <v>0</v>
      </c>
      <c r="F93" s="46">
        <v>0</v>
      </c>
    </row>
    <row r="94" spans="1:6" x14ac:dyDescent="0.25">
      <c r="A94" s="81"/>
      <c r="B94" s="82" t="s">
        <v>154</v>
      </c>
      <c r="C94" s="83">
        <f>C75+C76+C77+C78+C79+C80+C81+C82+C83+C84+C85+C86+C87+C88+C89+C90+C91+C92+C93</f>
        <v>2540</v>
      </c>
      <c r="D94" s="83">
        <f>SUM(D76:D93)</f>
        <v>0</v>
      </c>
      <c r="E94" s="84">
        <f t="shared" si="2"/>
        <v>2540</v>
      </c>
      <c r="F94" s="85">
        <v>0</v>
      </c>
    </row>
    <row r="95" spans="1:6" x14ac:dyDescent="0.25">
      <c r="A95" s="86"/>
      <c r="B95" s="87" t="s">
        <v>155</v>
      </c>
      <c r="C95" s="88">
        <f>C14+C63+C68+C73+C94</f>
        <v>521326.93</v>
      </c>
      <c r="D95" s="88">
        <f>D14+D63+D68+D73+D94</f>
        <v>413761.25000000006</v>
      </c>
      <c r="E95" s="88">
        <f>E14+E63+E68+E73+E94</f>
        <v>107565.67999999992</v>
      </c>
      <c r="F95" s="89">
        <f>C95/D95*100-100</f>
        <v>25.997040563851726</v>
      </c>
    </row>
  </sheetData>
  <pageMargins left="0.7" right="0.7" top="0.75" bottom="0.75" header="0.3" footer="0.3"/>
  <pageSetup paperSize="9" orientation="portrait" verticalDpi="0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J22" sqref="J22"/>
    </sheetView>
  </sheetViews>
  <sheetFormatPr defaultRowHeight="15" x14ac:dyDescent="0.25"/>
  <cols>
    <col min="1" max="1" width="5.42578125" customWidth="1"/>
    <col min="3" max="3" width="47.140625" customWidth="1"/>
    <col min="4" max="4" width="11.85546875" customWidth="1"/>
    <col min="5" max="5" width="11.5703125" customWidth="1"/>
    <col min="6" max="6" width="15.42578125" customWidth="1"/>
    <col min="7" max="7" width="13.85546875" customWidth="1"/>
  </cols>
  <sheetData>
    <row r="1" spans="1:7" x14ac:dyDescent="0.25">
      <c r="B1" s="187" t="s">
        <v>225</v>
      </c>
    </row>
    <row r="3" spans="1:7" ht="42.75" x14ac:dyDescent="0.25">
      <c r="A3" s="188" t="s">
        <v>166</v>
      </c>
      <c r="B3" s="188" t="s">
        <v>66</v>
      </c>
      <c r="C3" s="189" t="s">
        <v>226</v>
      </c>
      <c r="D3" s="190" t="s">
        <v>227</v>
      </c>
      <c r="E3" s="190" t="s">
        <v>228</v>
      </c>
      <c r="F3" s="190" t="s">
        <v>229</v>
      </c>
      <c r="G3" s="190" t="s">
        <v>272</v>
      </c>
    </row>
    <row r="4" spans="1:7" x14ac:dyDescent="0.25">
      <c r="A4" s="191"/>
      <c r="B4" s="192"/>
      <c r="C4" s="193"/>
      <c r="D4" s="193"/>
      <c r="E4" s="193"/>
      <c r="F4" s="193"/>
      <c r="G4" s="193"/>
    </row>
    <row r="5" spans="1:7" x14ac:dyDescent="0.25">
      <c r="A5" s="194"/>
      <c r="B5" s="195"/>
      <c r="C5" s="196" t="s">
        <v>230</v>
      </c>
      <c r="D5" s="197">
        <v>576471</v>
      </c>
      <c r="E5" s="197">
        <v>408921</v>
      </c>
      <c r="F5" s="197">
        <v>985392</v>
      </c>
      <c r="G5" s="197">
        <f>G6+G13+G37+G41+G44</f>
        <v>2540</v>
      </c>
    </row>
    <row r="6" spans="1:7" x14ac:dyDescent="0.25">
      <c r="A6" s="256"/>
      <c r="B6" s="257">
        <v>180</v>
      </c>
      <c r="C6" s="258" t="s">
        <v>231</v>
      </c>
      <c r="D6" s="259">
        <v>50000</v>
      </c>
      <c r="E6" s="259">
        <v>5000</v>
      </c>
      <c r="F6" s="259">
        <v>55000</v>
      </c>
      <c r="G6" s="259">
        <f>G7</f>
        <v>0</v>
      </c>
    </row>
    <row r="7" spans="1:7" x14ac:dyDescent="0.25">
      <c r="A7" s="198"/>
      <c r="B7" s="199">
        <v>18444</v>
      </c>
      <c r="C7" s="200" t="s">
        <v>232</v>
      </c>
      <c r="D7" s="201">
        <v>50000</v>
      </c>
      <c r="E7" s="201">
        <v>5000</v>
      </c>
      <c r="F7" s="201">
        <v>55000</v>
      </c>
      <c r="G7" s="201">
        <f>SUM(G8:G12)</f>
        <v>0</v>
      </c>
    </row>
    <row r="8" spans="1:7" ht="30" x14ac:dyDescent="0.25">
      <c r="A8" s="202">
        <v>1</v>
      </c>
      <c r="B8" s="252">
        <v>51616</v>
      </c>
      <c r="C8" s="203" t="s">
        <v>233</v>
      </c>
      <c r="D8" s="204">
        <v>5000</v>
      </c>
      <c r="E8" s="204">
        <v>0</v>
      </c>
      <c r="F8" s="205">
        <v>5000</v>
      </c>
      <c r="G8" s="14">
        <v>0</v>
      </c>
    </row>
    <row r="9" spans="1:7" x14ac:dyDescent="0.25">
      <c r="A9" s="202">
        <v>2</v>
      </c>
      <c r="B9" s="252">
        <v>53735</v>
      </c>
      <c r="C9" s="206" t="s">
        <v>234</v>
      </c>
      <c r="D9" s="204">
        <v>5000</v>
      </c>
      <c r="E9" s="204">
        <v>0</v>
      </c>
      <c r="F9" s="205">
        <v>5000</v>
      </c>
      <c r="G9" s="14">
        <v>0</v>
      </c>
    </row>
    <row r="10" spans="1:7" x14ac:dyDescent="0.25">
      <c r="A10" s="202">
        <v>3</v>
      </c>
      <c r="B10" s="252">
        <v>53750</v>
      </c>
      <c r="C10" s="207" t="s">
        <v>235</v>
      </c>
      <c r="D10" s="204">
        <v>5000</v>
      </c>
      <c r="E10" s="204">
        <v>0</v>
      </c>
      <c r="F10" s="205">
        <v>5000</v>
      </c>
      <c r="G10" s="14">
        <v>0</v>
      </c>
    </row>
    <row r="11" spans="1:7" ht="30" x14ac:dyDescent="0.25">
      <c r="A11" s="202">
        <v>4</v>
      </c>
      <c r="B11" s="252">
        <v>53772</v>
      </c>
      <c r="C11" s="208" t="s">
        <v>236</v>
      </c>
      <c r="D11" s="204">
        <v>15000</v>
      </c>
      <c r="E11" s="204">
        <v>0</v>
      </c>
      <c r="F11" s="205">
        <v>15000</v>
      </c>
      <c r="G11" s="14">
        <v>0</v>
      </c>
    </row>
    <row r="12" spans="1:7" x14ac:dyDescent="0.25">
      <c r="A12" s="202">
        <v>5</v>
      </c>
      <c r="B12" s="252">
        <v>53773</v>
      </c>
      <c r="C12" s="45" t="s">
        <v>237</v>
      </c>
      <c r="D12" s="204">
        <v>20000</v>
      </c>
      <c r="E12" s="204">
        <v>5000</v>
      </c>
      <c r="F12" s="205">
        <v>25000</v>
      </c>
      <c r="G12" s="14">
        <v>0</v>
      </c>
    </row>
    <row r="13" spans="1:7" x14ac:dyDescent="0.25">
      <c r="A13" s="209"/>
      <c r="B13" s="210">
        <v>660</v>
      </c>
      <c r="C13" s="211" t="s">
        <v>238</v>
      </c>
      <c r="D13" s="212">
        <v>368471</v>
      </c>
      <c r="E13" s="212">
        <v>321530</v>
      </c>
      <c r="F13" s="212">
        <v>690001</v>
      </c>
      <c r="G13" s="212">
        <f>G14</f>
        <v>2540</v>
      </c>
    </row>
    <row r="14" spans="1:7" x14ac:dyDescent="0.25">
      <c r="A14" s="213"/>
      <c r="B14" s="214">
        <v>66480</v>
      </c>
      <c r="C14" s="215" t="s">
        <v>239</v>
      </c>
      <c r="D14" s="216">
        <v>368471</v>
      </c>
      <c r="E14" s="216">
        <v>321530</v>
      </c>
      <c r="F14" s="216">
        <v>690001</v>
      </c>
      <c r="G14" s="216">
        <f>SUM(G15:G36)</f>
        <v>2540</v>
      </c>
    </row>
    <row r="15" spans="1:7" x14ac:dyDescent="0.25">
      <c r="A15" s="217">
        <v>6</v>
      </c>
      <c r="B15" s="253">
        <v>41635</v>
      </c>
      <c r="C15" s="218" t="s">
        <v>240</v>
      </c>
      <c r="D15" s="219">
        <v>5000</v>
      </c>
      <c r="E15" s="219">
        <v>0</v>
      </c>
      <c r="F15" s="220">
        <v>5000</v>
      </c>
      <c r="G15" s="14">
        <v>0</v>
      </c>
    </row>
    <row r="16" spans="1:7" x14ac:dyDescent="0.25">
      <c r="A16" s="221">
        <v>7</v>
      </c>
      <c r="B16" s="253">
        <v>41641</v>
      </c>
      <c r="C16" s="67" t="s">
        <v>241</v>
      </c>
      <c r="D16" s="219">
        <v>35000</v>
      </c>
      <c r="E16" s="219">
        <v>5000</v>
      </c>
      <c r="F16" s="220">
        <v>40000</v>
      </c>
      <c r="G16" s="14">
        <v>0</v>
      </c>
    </row>
    <row r="17" spans="1:7" x14ac:dyDescent="0.25">
      <c r="A17" s="217">
        <v>8</v>
      </c>
      <c r="B17" s="254">
        <v>47270</v>
      </c>
      <c r="C17" s="67" t="s">
        <v>242</v>
      </c>
      <c r="D17" s="219">
        <v>18375</v>
      </c>
      <c r="E17" s="219">
        <v>114530</v>
      </c>
      <c r="F17" s="220">
        <v>132905</v>
      </c>
      <c r="G17" s="14">
        <v>0</v>
      </c>
    </row>
    <row r="18" spans="1:7" x14ac:dyDescent="0.25">
      <c r="A18" s="223">
        <v>9</v>
      </c>
      <c r="B18" s="255">
        <v>51071</v>
      </c>
      <c r="C18" s="223" t="s">
        <v>243</v>
      </c>
      <c r="D18" s="224">
        <v>8000</v>
      </c>
      <c r="E18" s="224">
        <v>12000</v>
      </c>
      <c r="F18" s="225">
        <v>20000</v>
      </c>
      <c r="G18" s="14">
        <v>0</v>
      </c>
    </row>
    <row r="19" spans="1:7" x14ac:dyDescent="0.25">
      <c r="A19" s="217">
        <v>10</v>
      </c>
      <c r="B19" s="253">
        <v>51085</v>
      </c>
      <c r="C19" s="226" t="s">
        <v>244</v>
      </c>
      <c r="D19" s="219">
        <v>15000</v>
      </c>
      <c r="E19" s="219">
        <v>5000</v>
      </c>
      <c r="F19" s="220">
        <v>20000</v>
      </c>
      <c r="G19" s="14">
        <v>0</v>
      </c>
    </row>
    <row r="20" spans="1:7" x14ac:dyDescent="0.25">
      <c r="A20" s="223">
        <v>11</v>
      </c>
      <c r="B20" s="254">
        <v>51581</v>
      </c>
      <c r="C20" s="226" t="s">
        <v>245</v>
      </c>
      <c r="D20" s="219">
        <v>30000</v>
      </c>
      <c r="E20" s="219">
        <v>30000</v>
      </c>
      <c r="F20" s="220">
        <v>60000</v>
      </c>
      <c r="G20" s="14">
        <v>0</v>
      </c>
    </row>
    <row r="21" spans="1:7" x14ac:dyDescent="0.25">
      <c r="A21" s="217">
        <v>12</v>
      </c>
      <c r="B21" s="254">
        <v>51589</v>
      </c>
      <c r="C21" s="45" t="s">
        <v>246</v>
      </c>
      <c r="D21" s="219">
        <v>30000</v>
      </c>
      <c r="E21" s="219">
        <v>10000</v>
      </c>
      <c r="F21" s="220">
        <v>40000</v>
      </c>
      <c r="G21" s="14">
        <v>0</v>
      </c>
    </row>
    <row r="22" spans="1:7" x14ac:dyDescent="0.25">
      <c r="A22" s="223">
        <v>13</v>
      </c>
      <c r="B22" s="253">
        <v>51604</v>
      </c>
      <c r="C22" s="67" t="s">
        <v>247</v>
      </c>
      <c r="D22" s="219">
        <v>0</v>
      </c>
      <c r="E22" s="219">
        <v>0</v>
      </c>
      <c r="F22" s="220">
        <v>0</v>
      </c>
      <c r="G22" s="14">
        <v>0</v>
      </c>
    </row>
    <row r="23" spans="1:7" ht="17.25" customHeight="1" x14ac:dyDescent="0.25">
      <c r="A23" s="217">
        <v>14</v>
      </c>
      <c r="B23" s="253">
        <v>51721</v>
      </c>
      <c r="C23" s="67" t="s">
        <v>248</v>
      </c>
      <c r="D23" s="219">
        <v>0</v>
      </c>
      <c r="E23" s="219">
        <v>0</v>
      </c>
      <c r="F23" s="220">
        <v>0</v>
      </c>
      <c r="G23" s="14">
        <v>0</v>
      </c>
    </row>
    <row r="24" spans="1:7" ht="27" customHeight="1" x14ac:dyDescent="0.25">
      <c r="A24" s="223">
        <v>15</v>
      </c>
      <c r="B24" s="255">
        <v>51722</v>
      </c>
      <c r="C24" s="227" t="s">
        <v>249</v>
      </c>
      <c r="D24" s="228">
        <v>15000</v>
      </c>
      <c r="E24" s="228">
        <v>5000</v>
      </c>
      <c r="F24" s="229">
        <v>20000</v>
      </c>
      <c r="G24" s="14">
        <v>0</v>
      </c>
    </row>
    <row r="25" spans="1:7" ht="45" x14ac:dyDescent="0.25">
      <c r="A25" s="217">
        <v>16</v>
      </c>
      <c r="B25" s="254">
        <v>52894</v>
      </c>
      <c r="C25" s="67" t="s">
        <v>250</v>
      </c>
      <c r="D25" s="219">
        <v>40000</v>
      </c>
      <c r="E25" s="219">
        <v>25000</v>
      </c>
      <c r="F25" s="220">
        <v>65000</v>
      </c>
      <c r="G25" s="14">
        <v>0</v>
      </c>
    </row>
    <row r="26" spans="1:7" ht="30" x14ac:dyDescent="0.25">
      <c r="A26" s="223">
        <v>17</v>
      </c>
      <c r="B26" s="254">
        <v>52906</v>
      </c>
      <c r="C26" s="206" t="s">
        <v>251</v>
      </c>
      <c r="D26" s="219">
        <v>5000</v>
      </c>
      <c r="E26" s="219">
        <v>0</v>
      </c>
      <c r="F26" s="220">
        <v>5000</v>
      </c>
      <c r="G26" s="14">
        <v>0</v>
      </c>
    </row>
    <row r="27" spans="1:7" x14ac:dyDescent="0.25">
      <c r="A27" s="217">
        <v>18</v>
      </c>
      <c r="B27" s="254">
        <v>53121</v>
      </c>
      <c r="C27" s="206" t="s">
        <v>252</v>
      </c>
      <c r="D27" s="219">
        <v>30000</v>
      </c>
      <c r="E27" s="219">
        <v>30000</v>
      </c>
      <c r="F27" s="220">
        <v>60000</v>
      </c>
      <c r="G27" s="14">
        <v>0</v>
      </c>
    </row>
    <row r="28" spans="1:7" x14ac:dyDescent="0.25">
      <c r="A28" s="223">
        <v>19</v>
      </c>
      <c r="B28" s="254">
        <v>53201</v>
      </c>
      <c r="C28" s="206" t="s">
        <v>253</v>
      </c>
      <c r="D28" s="219">
        <v>0</v>
      </c>
      <c r="E28" s="219">
        <v>5000</v>
      </c>
      <c r="F28" s="220">
        <v>5000</v>
      </c>
      <c r="G28" s="14">
        <v>0</v>
      </c>
    </row>
    <row r="29" spans="1:7" x14ac:dyDescent="0.25">
      <c r="A29" s="217">
        <v>20</v>
      </c>
      <c r="B29" s="254">
        <v>53366</v>
      </c>
      <c r="C29" s="206" t="s">
        <v>254</v>
      </c>
      <c r="D29" s="219">
        <v>20000</v>
      </c>
      <c r="E29" s="219">
        <v>15000</v>
      </c>
      <c r="F29" s="220">
        <v>35000</v>
      </c>
      <c r="G29" s="14">
        <v>0</v>
      </c>
    </row>
    <row r="30" spans="1:7" ht="45" x14ac:dyDescent="0.25">
      <c r="A30" s="223">
        <v>21</v>
      </c>
      <c r="B30" s="254">
        <v>53370</v>
      </c>
      <c r="C30" s="206" t="s">
        <v>255</v>
      </c>
      <c r="D30" s="219">
        <v>10000</v>
      </c>
      <c r="E30" s="219">
        <v>5000</v>
      </c>
      <c r="F30" s="220">
        <v>15000</v>
      </c>
      <c r="G30" s="14">
        <v>0</v>
      </c>
    </row>
    <row r="31" spans="1:7" ht="30" x14ac:dyDescent="0.25">
      <c r="A31" s="217">
        <v>22</v>
      </c>
      <c r="B31" s="254">
        <v>53429</v>
      </c>
      <c r="C31" s="206" t="s">
        <v>256</v>
      </c>
      <c r="D31" s="219">
        <v>2096</v>
      </c>
      <c r="E31" s="219">
        <v>5000</v>
      </c>
      <c r="F31" s="220">
        <v>7096</v>
      </c>
      <c r="G31" s="14">
        <v>0</v>
      </c>
    </row>
    <row r="32" spans="1:7" x14ac:dyDescent="0.25">
      <c r="A32" s="223">
        <v>23</v>
      </c>
      <c r="B32" s="254">
        <v>53435</v>
      </c>
      <c r="C32" s="206" t="s">
        <v>257</v>
      </c>
      <c r="D32" s="219">
        <v>10000</v>
      </c>
      <c r="E32" s="219">
        <v>0</v>
      </c>
      <c r="F32" s="220">
        <v>10000</v>
      </c>
      <c r="G32" s="14">
        <v>0</v>
      </c>
    </row>
    <row r="33" spans="1:7" ht="60" x14ac:dyDescent="0.25">
      <c r="A33" s="217">
        <v>24</v>
      </c>
      <c r="B33" s="254">
        <v>53471</v>
      </c>
      <c r="C33" s="206" t="s">
        <v>258</v>
      </c>
      <c r="D33" s="219">
        <v>30000</v>
      </c>
      <c r="E33" s="219">
        <v>20000</v>
      </c>
      <c r="F33" s="220">
        <v>50000</v>
      </c>
      <c r="G33" s="14">
        <v>0</v>
      </c>
    </row>
    <row r="34" spans="1:7" ht="45" x14ac:dyDescent="0.25">
      <c r="A34" s="223">
        <v>25</v>
      </c>
      <c r="B34" s="254">
        <v>53484</v>
      </c>
      <c r="C34" s="67" t="s">
        <v>259</v>
      </c>
      <c r="D34" s="219">
        <v>40000</v>
      </c>
      <c r="E34" s="219">
        <v>20000</v>
      </c>
      <c r="F34" s="220">
        <v>60000</v>
      </c>
      <c r="G34" s="14">
        <v>0</v>
      </c>
    </row>
    <row r="35" spans="1:7" ht="45" x14ac:dyDescent="0.25">
      <c r="A35" s="217">
        <v>26</v>
      </c>
      <c r="B35" s="254">
        <v>53902</v>
      </c>
      <c r="C35" s="67" t="s">
        <v>260</v>
      </c>
      <c r="D35" s="219">
        <v>10000</v>
      </c>
      <c r="E35" s="219">
        <v>5000</v>
      </c>
      <c r="F35" s="220">
        <v>15000</v>
      </c>
      <c r="G35" s="262">
        <v>2540</v>
      </c>
    </row>
    <row r="36" spans="1:7" ht="45" x14ac:dyDescent="0.25">
      <c r="A36" s="223">
        <v>27</v>
      </c>
      <c r="B36" s="254">
        <v>51363</v>
      </c>
      <c r="C36" s="67" t="s">
        <v>261</v>
      </c>
      <c r="D36" s="219">
        <v>15000</v>
      </c>
      <c r="E36" s="219">
        <v>10000</v>
      </c>
      <c r="F36" s="220">
        <v>25000</v>
      </c>
      <c r="G36" s="14">
        <v>0</v>
      </c>
    </row>
    <row r="37" spans="1:7" x14ac:dyDescent="0.25">
      <c r="A37" s="230"/>
      <c r="B37" s="231">
        <v>730</v>
      </c>
      <c r="C37" s="232" t="s">
        <v>262</v>
      </c>
      <c r="D37" s="233">
        <v>30000</v>
      </c>
      <c r="E37" s="233">
        <v>0</v>
      </c>
      <c r="F37" s="233">
        <v>30000</v>
      </c>
      <c r="G37" s="233">
        <v>0</v>
      </c>
    </row>
    <row r="38" spans="1:7" x14ac:dyDescent="0.25">
      <c r="A38" s="234"/>
      <c r="B38" s="235">
        <v>75050</v>
      </c>
      <c r="C38" s="236" t="s">
        <v>263</v>
      </c>
      <c r="D38" s="237">
        <v>30000</v>
      </c>
      <c r="E38" s="237">
        <v>0</v>
      </c>
      <c r="F38" s="237">
        <v>30000</v>
      </c>
      <c r="G38" s="237">
        <v>0</v>
      </c>
    </row>
    <row r="39" spans="1:7" x14ac:dyDescent="0.25">
      <c r="A39" s="238">
        <v>28</v>
      </c>
      <c r="B39" s="260">
        <v>52815</v>
      </c>
      <c r="C39" s="67" t="s">
        <v>264</v>
      </c>
      <c r="D39" s="219">
        <v>5000</v>
      </c>
      <c r="E39" s="219">
        <v>0</v>
      </c>
      <c r="F39" s="220">
        <v>5000</v>
      </c>
      <c r="G39" s="14">
        <v>0</v>
      </c>
    </row>
    <row r="40" spans="1:7" ht="30" x14ac:dyDescent="0.25">
      <c r="A40" s="238">
        <v>29</v>
      </c>
      <c r="B40" s="260">
        <v>53030</v>
      </c>
      <c r="C40" s="67" t="s">
        <v>265</v>
      </c>
      <c r="D40" s="219">
        <v>25000</v>
      </c>
      <c r="E40" s="219">
        <v>0</v>
      </c>
      <c r="F40" s="220">
        <v>25000</v>
      </c>
      <c r="G40" s="14">
        <v>0</v>
      </c>
    </row>
    <row r="41" spans="1:7" x14ac:dyDescent="0.25">
      <c r="A41" s="239"/>
      <c r="B41" s="240">
        <v>920</v>
      </c>
      <c r="C41" s="241" t="s">
        <v>266</v>
      </c>
      <c r="D41" s="242">
        <v>128000</v>
      </c>
      <c r="E41" s="242">
        <v>82391</v>
      </c>
      <c r="F41" s="242">
        <v>210391</v>
      </c>
      <c r="G41" s="242">
        <v>0</v>
      </c>
    </row>
    <row r="42" spans="1:7" x14ac:dyDescent="0.25">
      <c r="A42" s="243"/>
      <c r="B42" s="244">
        <v>92175</v>
      </c>
      <c r="C42" s="245" t="s">
        <v>267</v>
      </c>
      <c r="D42" s="246">
        <v>15000</v>
      </c>
      <c r="E42" s="246">
        <v>5000</v>
      </c>
      <c r="F42" s="246">
        <v>20000</v>
      </c>
      <c r="G42" s="246"/>
    </row>
    <row r="43" spans="1:7" ht="45" x14ac:dyDescent="0.25">
      <c r="A43" s="247">
        <v>30</v>
      </c>
      <c r="B43" s="261">
        <v>51724</v>
      </c>
      <c r="C43" s="67" t="s">
        <v>268</v>
      </c>
      <c r="D43" s="219">
        <v>15000</v>
      </c>
      <c r="E43" s="219">
        <v>5000</v>
      </c>
      <c r="F43" s="220">
        <v>20000</v>
      </c>
      <c r="G43" s="14">
        <v>0</v>
      </c>
    </row>
    <row r="44" spans="1:7" x14ac:dyDescent="0.25">
      <c r="A44" s="248"/>
      <c r="B44" s="240">
        <v>94020</v>
      </c>
      <c r="C44" s="249" t="s">
        <v>269</v>
      </c>
      <c r="D44" s="250">
        <v>113000</v>
      </c>
      <c r="E44" s="250">
        <v>77391</v>
      </c>
      <c r="F44" s="242">
        <v>190391</v>
      </c>
      <c r="G44" s="242">
        <v>0</v>
      </c>
    </row>
    <row r="45" spans="1:7" x14ac:dyDescent="0.25">
      <c r="A45" s="247">
        <v>31</v>
      </c>
      <c r="B45" s="261">
        <v>52945</v>
      </c>
      <c r="C45" s="45" t="s">
        <v>270</v>
      </c>
      <c r="D45" s="251">
        <v>58000</v>
      </c>
      <c r="E45" s="251">
        <v>65391</v>
      </c>
      <c r="F45" s="220">
        <v>123391</v>
      </c>
      <c r="G45" s="220"/>
    </row>
    <row r="46" spans="1:7" ht="45" x14ac:dyDescent="0.25">
      <c r="A46" s="247">
        <v>32</v>
      </c>
      <c r="B46" s="222">
        <v>53774</v>
      </c>
      <c r="C46" s="67" t="s">
        <v>271</v>
      </c>
      <c r="D46" s="251">
        <v>55000</v>
      </c>
      <c r="E46" s="251">
        <v>12000</v>
      </c>
      <c r="F46" s="220">
        <v>67000</v>
      </c>
      <c r="G46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3"/>
  <sheetViews>
    <sheetView workbookViewId="0">
      <selection activeCell="G57" sqref="G57"/>
    </sheetView>
  </sheetViews>
  <sheetFormatPr defaultRowHeight="15" x14ac:dyDescent="0.25"/>
  <cols>
    <col min="2" max="2" width="34.7109375" customWidth="1"/>
    <col min="3" max="3" width="14.28515625" customWidth="1"/>
    <col min="4" max="4" width="13.7109375" customWidth="1"/>
    <col min="5" max="5" width="16.28515625" customWidth="1"/>
  </cols>
  <sheetData>
    <row r="3" spans="1:7" x14ac:dyDescent="0.25">
      <c r="A3" s="96"/>
      <c r="B3" s="281" t="s">
        <v>220</v>
      </c>
      <c r="C3" s="281"/>
      <c r="D3" s="281"/>
      <c r="E3" s="97"/>
    </row>
    <row r="4" spans="1:7" ht="15.75" thickBot="1" x14ac:dyDescent="0.3">
      <c r="A4" s="96"/>
      <c r="B4" s="96"/>
      <c r="C4" s="96"/>
      <c r="D4" s="96"/>
      <c r="E4" s="97"/>
    </row>
    <row r="5" spans="1:7" ht="26.25" thickBot="1" x14ac:dyDescent="0.3">
      <c r="A5" s="98" t="s">
        <v>166</v>
      </c>
      <c r="B5" s="99" t="s">
        <v>19</v>
      </c>
      <c r="C5" s="100" t="s">
        <v>221</v>
      </c>
      <c r="D5" s="101" t="s">
        <v>222</v>
      </c>
      <c r="E5" s="102" t="s">
        <v>223</v>
      </c>
    </row>
    <row r="6" spans="1:7" ht="15.75" thickBot="1" x14ac:dyDescent="0.3">
      <c r="A6" s="103"/>
      <c r="B6" s="104"/>
      <c r="C6" s="105">
        <v>2</v>
      </c>
      <c r="D6" s="106">
        <v>3</v>
      </c>
      <c r="E6" s="107" t="s">
        <v>167</v>
      </c>
    </row>
    <row r="7" spans="1:7" x14ac:dyDescent="0.25">
      <c r="A7" s="108">
        <v>1</v>
      </c>
      <c r="B7" s="109" t="s">
        <v>168</v>
      </c>
      <c r="C7" s="110">
        <v>1</v>
      </c>
      <c r="D7" s="110">
        <v>80</v>
      </c>
      <c r="E7" s="111">
        <f t="shared" ref="E7:E19" si="0">C7-D7</f>
        <v>-79</v>
      </c>
    </row>
    <row r="8" spans="1:7" x14ac:dyDescent="0.25">
      <c r="A8" s="112">
        <v>2</v>
      </c>
      <c r="B8" s="113" t="s">
        <v>169</v>
      </c>
      <c r="C8" s="114">
        <v>150</v>
      </c>
      <c r="D8" s="114">
        <v>130</v>
      </c>
      <c r="E8" s="115">
        <f t="shared" si="0"/>
        <v>20</v>
      </c>
    </row>
    <row r="9" spans="1:7" x14ac:dyDescent="0.25">
      <c r="A9" s="112">
        <v>3</v>
      </c>
      <c r="B9" s="113" t="s">
        <v>170</v>
      </c>
      <c r="C9" s="114">
        <v>2</v>
      </c>
      <c r="D9" s="114">
        <v>20</v>
      </c>
      <c r="E9" s="115">
        <f t="shared" si="0"/>
        <v>-18</v>
      </c>
    </row>
    <row r="10" spans="1:7" x14ac:dyDescent="0.25">
      <c r="A10" s="112">
        <v>4</v>
      </c>
      <c r="B10" s="113" t="s">
        <v>171</v>
      </c>
      <c r="C10" s="114">
        <v>1397</v>
      </c>
      <c r="D10" s="114">
        <v>1061</v>
      </c>
      <c r="E10" s="115">
        <f t="shared" si="0"/>
        <v>336</v>
      </c>
    </row>
    <row r="11" spans="1:7" x14ac:dyDescent="0.25">
      <c r="A11" s="112">
        <v>5</v>
      </c>
      <c r="B11" s="113" t="s">
        <v>172</v>
      </c>
      <c r="C11" s="114">
        <v>8</v>
      </c>
      <c r="D11" s="114">
        <v>7</v>
      </c>
      <c r="E11" s="115">
        <f t="shared" si="0"/>
        <v>1</v>
      </c>
    </row>
    <row r="12" spans="1:7" ht="15.75" thickBot="1" x14ac:dyDescent="0.3">
      <c r="A12" s="116">
        <v>6</v>
      </c>
      <c r="B12" s="117" t="s">
        <v>173</v>
      </c>
      <c r="C12" s="118">
        <v>49</v>
      </c>
      <c r="D12" s="118">
        <v>25</v>
      </c>
      <c r="E12" s="119">
        <f t="shared" si="0"/>
        <v>24</v>
      </c>
    </row>
    <row r="13" spans="1:7" ht="15.75" thickBot="1" x14ac:dyDescent="0.3">
      <c r="A13" s="120" t="s">
        <v>174</v>
      </c>
      <c r="B13" s="121" t="s">
        <v>175</v>
      </c>
      <c r="C13" s="122">
        <f>SUM(C7:C12)</f>
        <v>1607</v>
      </c>
      <c r="D13" s="123">
        <f>SUM(D7:D12)</f>
        <v>1323</v>
      </c>
      <c r="E13" s="124">
        <f t="shared" si="0"/>
        <v>284</v>
      </c>
    </row>
    <row r="14" spans="1:7" x14ac:dyDescent="0.25">
      <c r="A14" s="108">
        <v>7</v>
      </c>
      <c r="B14" s="125" t="s">
        <v>176</v>
      </c>
      <c r="C14" s="126">
        <v>23537.06</v>
      </c>
      <c r="D14" s="126">
        <v>34974.44</v>
      </c>
      <c r="E14" s="111">
        <f t="shared" si="0"/>
        <v>-11437.380000000001</v>
      </c>
      <c r="G14" s="264"/>
    </row>
    <row r="15" spans="1:7" ht="15.75" thickBot="1" x14ac:dyDescent="0.3">
      <c r="A15" s="116">
        <v>8</v>
      </c>
      <c r="B15" s="127" t="s">
        <v>177</v>
      </c>
      <c r="C15" s="128">
        <v>4950</v>
      </c>
      <c r="D15" s="128">
        <v>4430</v>
      </c>
      <c r="E15" s="129">
        <f t="shared" si="0"/>
        <v>520</v>
      </c>
    </row>
    <row r="16" spans="1:7" ht="15.75" thickBot="1" x14ac:dyDescent="0.3">
      <c r="A16" s="130" t="s">
        <v>178</v>
      </c>
      <c r="B16" s="131" t="s">
        <v>179</v>
      </c>
      <c r="C16" s="132">
        <f>SUM(C14:C15)</f>
        <v>28487.06</v>
      </c>
      <c r="D16" s="133">
        <f>SUM(D14:D15)</f>
        <v>39404.44</v>
      </c>
      <c r="E16" s="134">
        <f t="shared" si="0"/>
        <v>-10917.380000000001</v>
      </c>
    </row>
    <row r="17" spans="1:5" x14ac:dyDescent="0.25">
      <c r="A17" s="108">
        <v>9</v>
      </c>
      <c r="B17" s="125" t="s">
        <v>180</v>
      </c>
      <c r="C17" s="110">
        <v>720</v>
      </c>
      <c r="D17" s="110">
        <v>1720</v>
      </c>
      <c r="E17" s="111">
        <f t="shared" si="0"/>
        <v>-1000</v>
      </c>
    </row>
    <row r="18" spans="1:5" x14ac:dyDescent="0.25">
      <c r="A18" s="112">
        <v>10</v>
      </c>
      <c r="B18" s="135" t="s">
        <v>181</v>
      </c>
      <c r="C18" s="114">
        <v>190</v>
      </c>
      <c r="D18" s="114">
        <v>465</v>
      </c>
      <c r="E18" s="115">
        <f t="shared" si="0"/>
        <v>-275</v>
      </c>
    </row>
    <row r="19" spans="1:5" x14ac:dyDescent="0.25">
      <c r="A19" s="112">
        <v>11</v>
      </c>
      <c r="B19" s="135" t="s">
        <v>182</v>
      </c>
      <c r="C19" s="114">
        <v>0</v>
      </c>
      <c r="D19" s="114">
        <v>110</v>
      </c>
      <c r="E19" s="115">
        <f t="shared" si="0"/>
        <v>-110</v>
      </c>
    </row>
    <row r="20" spans="1:5" ht="15.75" thickBot="1" x14ac:dyDescent="0.3">
      <c r="A20" s="116">
        <v>12</v>
      </c>
      <c r="B20" s="127" t="s">
        <v>183</v>
      </c>
      <c r="C20" s="118">
        <v>0</v>
      </c>
      <c r="D20" s="118" t="s">
        <v>184</v>
      </c>
      <c r="E20" s="129">
        <v>0</v>
      </c>
    </row>
    <row r="21" spans="1:5" x14ac:dyDescent="0.25">
      <c r="A21" s="136" t="s">
        <v>185</v>
      </c>
      <c r="B21" s="137" t="s">
        <v>186</v>
      </c>
      <c r="C21" s="138">
        <f>SUM(C17:C20)</f>
        <v>910</v>
      </c>
      <c r="D21" s="139">
        <f>SUM(D17:D20)</f>
        <v>2295</v>
      </c>
      <c r="E21" s="140">
        <f>C21-D21</f>
        <v>-1385</v>
      </c>
    </row>
    <row r="22" spans="1:5" x14ac:dyDescent="0.25">
      <c r="A22" s="141">
        <v>13</v>
      </c>
      <c r="B22" s="142" t="s">
        <v>187</v>
      </c>
      <c r="C22" s="143">
        <v>0</v>
      </c>
      <c r="D22" s="143">
        <v>0</v>
      </c>
      <c r="E22" s="89">
        <f>C22-D22</f>
        <v>0</v>
      </c>
    </row>
    <row r="23" spans="1:5" x14ac:dyDescent="0.25">
      <c r="A23" s="141">
        <v>14</v>
      </c>
      <c r="B23" s="142" t="s">
        <v>188</v>
      </c>
      <c r="C23" s="143">
        <v>0</v>
      </c>
      <c r="D23" s="144">
        <v>0</v>
      </c>
      <c r="E23" s="89">
        <f>C23-D23</f>
        <v>0</v>
      </c>
    </row>
    <row r="24" spans="1:5" x14ac:dyDescent="0.25">
      <c r="A24" s="145" t="s">
        <v>189</v>
      </c>
      <c r="B24" s="146" t="s">
        <v>190</v>
      </c>
      <c r="C24" s="147">
        <f>C23+C22</f>
        <v>0</v>
      </c>
      <c r="D24" s="147">
        <f>D22+D23</f>
        <v>0</v>
      </c>
      <c r="E24" s="148">
        <f>C24-D24</f>
        <v>0</v>
      </c>
    </row>
    <row r="25" spans="1:5" x14ac:dyDescent="0.25">
      <c r="A25" s="149">
        <v>15</v>
      </c>
      <c r="B25" s="150" t="s">
        <v>191</v>
      </c>
      <c r="C25" s="151">
        <v>1758.1</v>
      </c>
      <c r="D25" s="151">
        <v>4577.3</v>
      </c>
      <c r="E25" s="152">
        <f>C25-D25</f>
        <v>-2819.2000000000003</v>
      </c>
    </row>
    <row r="26" spans="1:5" x14ac:dyDescent="0.25">
      <c r="A26" s="141">
        <v>16</v>
      </c>
      <c r="B26" s="142" t="s">
        <v>192</v>
      </c>
      <c r="C26" s="143">
        <v>0</v>
      </c>
      <c r="D26" s="143">
        <v>0</v>
      </c>
      <c r="E26" s="153"/>
    </row>
    <row r="27" spans="1:5" ht="15.75" thickBot="1" x14ac:dyDescent="0.3">
      <c r="A27" s="154">
        <v>17</v>
      </c>
      <c r="B27" s="142" t="s">
        <v>193</v>
      </c>
      <c r="C27" s="143">
        <v>10</v>
      </c>
      <c r="D27" s="143">
        <v>0</v>
      </c>
      <c r="E27" s="153">
        <f>C27-D27</f>
        <v>10</v>
      </c>
    </row>
    <row r="28" spans="1:5" ht="15.75" thickBot="1" x14ac:dyDescent="0.3">
      <c r="A28" s="155" t="s">
        <v>194</v>
      </c>
      <c r="B28" s="156" t="s">
        <v>195</v>
      </c>
      <c r="C28" s="157">
        <f>SUM(C25:C27)</f>
        <v>1768.1</v>
      </c>
      <c r="D28" s="157">
        <f>SUM(D25:D27)</f>
        <v>4577.3</v>
      </c>
      <c r="E28" s="158">
        <f>C28-D28</f>
        <v>-2809.2000000000003</v>
      </c>
    </row>
    <row r="29" spans="1:5" x14ac:dyDescent="0.25">
      <c r="A29" s="108">
        <v>18</v>
      </c>
      <c r="B29" s="135" t="s">
        <v>196</v>
      </c>
      <c r="C29" s="114">
        <v>10</v>
      </c>
      <c r="D29" s="114">
        <v>0</v>
      </c>
      <c r="E29" s="115">
        <f>C29-D29</f>
        <v>10</v>
      </c>
    </row>
    <row r="30" spans="1:5" ht="15.75" thickBot="1" x14ac:dyDescent="0.3">
      <c r="A30" s="112">
        <v>19</v>
      </c>
      <c r="B30" s="135" t="s">
        <v>197</v>
      </c>
      <c r="C30" s="114">
        <v>0</v>
      </c>
      <c r="D30" s="114">
        <v>0</v>
      </c>
      <c r="E30" s="115">
        <v>0</v>
      </c>
    </row>
    <row r="31" spans="1:5" x14ac:dyDescent="0.25">
      <c r="A31" s="108">
        <v>20</v>
      </c>
      <c r="B31" s="135" t="s">
        <v>198</v>
      </c>
      <c r="C31" s="114">
        <v>1740</v>
      </c>
      <c r="D31" s="114">
        <v>0</v>
      </c>
      <c r="E31" s="115">
        <f t="shared" ref="E31:E36" si="1">C31-D31</f>
        <v>1740</v>
      </c>
    </row>
    <row r="32" spans="1:5" ht="15.75" thickBot="1" x14ac:dyDescent="0.3">
      <c r="A32" s="112">
        <v>21</v>
      </c>
      <c r="B32" s="135" t="s">
        <v>199</v>
      </c>
      <c r="C32" s="114">
        <v>1276</v>
      </c>
      <c r="D32" s="114">
        <v>1148</v>
      </c>
      <c r="E32" s="115">
        <f t="shared" si="1"/>
        <v>128</v>
      </c>
    </row>
    <row r="33" spans="1:5" x14ac:dyDescent="0.25">
      <c r="A33" s="108">
        <v>22</v>
      </c>
      <c r="B33" s="135" t="s">
        <v>200</v>
      </c>
      <c r="C33" s="114">
        <v>0</v>
      </c>
      <c r="D33" s="114">
        <v>194.22</v>
      </c>
      <c r="E33" s="115">
        <f t="shared" si="1"/>
        <v>-194.22</v>
      </c>
    </row>
    <row r="34" spans="1:5" ht="15.75" thickBot="1" x14ac:dyDescent="0.3">
      <c r="A34" s="112">
        <v>23</v>
      </c>
      <c r="B34" s="135" t="s">
        <v>273</v>
      </c>
      <c r="C34" s="114">
        <v>0</v>
      </c>
      <c r="D34" s="114">
        <v>1000</v>
      </c>
      <c r="E34" s="115">
        <f t="shared" si="1"/>
        <v>-1000</v>
      </c>
    </row>
    <row r="35" spans="1:5" x14ac:dyDescent="0.25">
      <c r="A35" s="108">
        <v>24</v>
      </c>
      <c r="B35" s="135" t="s">
        <v>188</v>
      </c>
      <c r="C35" s="114">
        <v>1934.48</v>
      </c>
      <c r="D35" s="114">
        <v>1046.1600000000001</v>
      </c>
      <c r="E35" s="115">
        <f t="shared" si="1"/>
        <v>888.31999999999994</v>
      </c>
    </row>
    <row r="36" spans="1:5" ht="15.75" thickBot="1" x14ac:dyDescent="0.3">
      <c r="A36" s="112">
        <v>25</v>
      </c>
      <c r="B36" s="142" t="s">
        <v>201</v>
      </c>
      <c r="C36" s="143">
        <v>1000</v>
      </c>
      <c r="D36" s="143">
        <v>8800</v>
      </c>
      <c r="E36" s="153">
        <f t="shared" si="1"/>
        <v>-7800</v>
      </c>
    </row>
    <row r="37" spans="1:5" x14ac:dyDescent="0.25">
      <c r="A37" s="108">
        <v>26</v>
      </c>
      <c r="B37" s="142" t="s">
        <v>202</v>
      </c>
      <c r="C37" s="143">
        <v>0</v>
      </c>
      <c r="D37" s="143" t="s">
        <v>184</v>
      </c>
      <c r="E37" s="153">
        <v>0</v>
      </c>
    </row>
    <row r="38" spans="1:5" ht="15.75" thickBot="1" x14ac:dyDescent="0.3">
      <c r="A38" s="112">
        <v>27</v>
      </c>
      <c r="B38" s="142" t="s">
        <v>203</v>
      </c>
      <c r="C38" s="143">
        <v>0</v>
      </c>
      <c r="D38" s="143">
        <v>882.88</v>
      </c>
      <c r="E38" s="153"/>
    </row>
    <row r="39" spans="1:5" x14ac:dyDescent="0.25">
      <c r="A39" s="108">
        <v>28</v>
      </c>
      <c r="B39" s="142" t="s">
        <v>182</v>
      </c>
      <c r="C39" s="143">
        <v>0</v>
      </c>
      <c r="D39" s="143"/>
      <c r="E39" s="153"/>
    </row>
    <row r="40" spans="1:5" x14ac:dyDescent="0.25">
      <c r="A40" s="112">
        <v>29</v>
      </c>
      <c r="B40" s="142" t="s">
        <v>183</v>
      </c>
      <c r="C40" s="143">
        <v>0</v>
      </c>
      <c r="D40" s="143" t="s">
        <v>204</v>
      </c>
      <c r="E40" s="153">
        <v>0</v>
      </c>
    </row>
    <row r="41" spans="1:5" x14ac:dyDescent="0.25">
      <c r="A41" s="159" t="s">
        <v>205</v>
      </c>
      <c r="B41" s="160" t="s">
        <v>206</v>
      </c>
      <c r="C41" s="161">
        <f>SUM(C29:C40)</f>
        <v>5960.48</v>
      </c>
      <c r="D41" s="162">
        <f>SUM(D29:D40)</f>
        <v>13071.26</v>
      </c>
      <c r="E41" s="163">
        <f t="shared" ref="E41:E50" si="2">C41-D41</f>
        <v>-7110.7800000000007</v>
      </c>
    </row>
    <row r="42" spans="1:5" x14ac:dyDescent="0.25">
      <c r="A42" s="141">
        <v>30</v>
      </c>
      <c r="B42" s="142" t="s">
        <v>207</v>
      </c>
      <c r="C42" s="143">
        <v>3528</v>
      </c>
      <c r="D42" s="143">
        <v>3255</v>
      </c>
      <c r="E42" s="153">
        <f t="shared" si="2"/>
        <v>273</v>
      </c>
    </row>
    <row r="43" spans="1:5" x14ac:dyDescent="0.25">
      <c r="A43" s="164" t="s">
        <v>208</v>
      </c>
      <c r="B43" s="165" t="s">
        <v>209</v>
      </c>
      <c r="C43" s="166">
        <f>SUM(C42)</f>
        <v>3528</v>
      </c>
      <c r="D43" s="167">
        <f>SUM(D42)</f>
        <v>3255</v>
      </c>
      <c r="E43" s="168">
        <f t="shared" si="2"/>
        <v>273</v>
      </c>
    </row>
    <row r="44" spans="1:5" x14ac:dyDescent="0.25">
      <c r="A44" s="112">
        <v>31</v>
      </c>
      <c r="B44" s="135" t="s">
        <v>210</v>
      </c>
      <c r="C44" s="114">
        <v>30</v>
      </c>
      <c r="D44" s="114">
        <v>59</v>
      </c>
      <c r="E44" s="115">
        <f t="shared" si="2"/>
        <v>-29</v>
      </c>
    </row>
    <row r="45" spans="1:5" x14ac:dyDescent="0.25">
      <c r="A45" s="112">
        <v>32</v>
      </c>
      <c r="B45" s="135" t="s">
        <v>211</v>
      </c>
      <c r="C45" s="114">
        <v>0</v>
      </c>
      <c r="D45" s="114">
        <v>705</v>
      </c>
      <c r="E45" s="115">
        <f t="shared" si="2"/>
        <v>-705</v>
      </c>
    </row>
    <row r="46" spans="1:5" x14ac:dyDescent="0.25">
      <c r="A46" s="112">
        <v>33</v>
      </c>
      <c r="B46" s="135" t="s">
        <v>212</v>
      </c>
      <c r="C46" s="114">
        <v>1478.9</v>
      </c>
      <c r="D46" s="114">
        <v>554.9</v>
      </c>
      <c r="E46" s="169">
        <f t="shared" si="2"/>
        <v>924.00000000000011</v>
      </c>
    </row>
    <row r="47" spans="1:5" ht="15.75" thickBot="1" x14ac:dyDescent="0.3">
      <c r="A47" s="112">
        <v>34</v>
      </c>
      <c r="B47" s="127" t="s">
        <v>213</v>
      </c>
      <c r="C47" s="118">
        <v>0</v>
      </c>
      <c r="D47" s="118">
        <v>0</v>
      </c>
      <c r="E47" s="129">
        <f t="shared" si="2"/>
        <v>0</v>
      </c>
    </row>
    <row r="48" spans="1:5" ht="15.75" thickBot="1" x14ac:dyDescent="0.3">
      <c r="A48" s="170" t="s">
        <v>205</v>
      </c>
      <c r="B48" s="171" t="s">
        <v>214</v>
      </c>
      <c r="C48" s="172">
        <f>SUM(C44:C47)</f>
        <v>1508.9</v>
      </c>
      <c r="D48" s="173">
        <f>SUM(D44:D47)</f>
        <v>1318.9</v>
      </c>
      <c r="E48" s="174">
        <f t="shared" si="2"/>
        <v>190</v>
      </c>
    </row>
    <row r="49" spans="1:5" ht="15.75" thickBot="1" x14ac:dyDescent="0.3">
      <c r="A49" s="175" t="s">
        <v>27</v>
      </c>
      <c r="B49" s="176" t="s">
        <v>215</v>
      </c>
      <c r="C49" s="177">
        <f>C13+C16+C21+C28+C41+C43+C48</f>
        <v>43769.54</v>
      </c>
      <c r="D49" s="178">
        <f>D13+D16+D21+D28+D41+D43+D48</f>
        <v>65244.900000000009</v>
      </c>
      <c r="E49" s="179">
        <f t="shared" si="2"/>
        <v>-21475.360000000008</v>
      </c>
    </row>
    <row r="50" spans="1:5" x14ac:dyDescent="0.25">
      <c r="A50" s="108">
        <v>35</v>
      </c>
      <c r="B50" s="125" t="s">
        <v>216</v>
      </c>
      <c r="C50" s="110"/>
      <c r="D50" s="110">
        <v>0</v>
      </c>
      <c r="E50" s="180">
        <f t="shared" si="2"/>
        <v>0</v>
      </c>
    </row>
    <row r="51" spans="1:5" ht="15.75" thickBot="1" x14ac:dyDescent="0.3">
      <c r="A51" s="116">
        <v>36</v>
      </c>
      <c r="B51" s="127" t="s">
        <v>217</v>
      </c>
      <c r="C51" s="118"/>
      <c r="D51" s="118">
        <v>0</v>
      </c>
      <c r="E51" s="181">
        <v>0</v>
      </c>
    </row>
    <row r="52" spans="1:5" ht="15.75" thickBot="1" x14ac:dyDescent="0.3">
      <c r="A52" s="170" t="s">
        <v>28</v>
      </c>
      <c r="B52" s="171" t="s">
        <v>218</v>
      </c>
      <c r="C52" s="172">
        <f>C50+C51</f>
        <v>0</v>
      </c>
      <c r="D52" s="173">
        <f>D50+D51</f>
        <v>0</v>
      </c>
      <c r="E52" s="174">
        <f>C52-D52</f>
        <v>0</v>
      </c>
    </row>
    <row r="53" spans="1:5" ht="15.75" thickBot="1" x14ac:dyDescent="0.3">
      <c r="A53" s="182"/>
      <c r="B53" s="183" t="s">
        <v>219</v>
      </c>
      <c r="C53" s="184">
        <f>C49+C52</f>
        <v>43769.54</v>
      </c>
      <c r="D53" s="185">
        <f>D49+D52</f>
        <v>65244.900000000009</v>
      </c>
      <c r="E53" s="186">
        <f>C53-D53</f>
        <v>-21475.360000000008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Raporti Janar-Mars 2023</vt:lpstr>
      <vt:lpstr>Raporti i kontrollit buxhetor </vt:lpstr>
      <vt:lpstr>Krahasimi i pagesave 2023-22</vt:lpstr>
      <vt:lpstr>Shpenz. sipas planit kontabël</vt:lpstr>
      <vt:lpstr>Investimet Kapitale</vt:lpstr>
      <vt:lpstr>Raporti i të hyrave TM1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Windows User</cp:lastModifiedBy>
  <dcterms:created xsi:type="dcterms:W3CDTF">2023-04-06T06:41:50Z</dcterms:created>
  <dcterms:modified xsi:type="dcterms:W3CDTF">2023-05-05T07:18:31Z</dcterms:modified>
</cp:coreProperties>
</file>