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\OneDrive\Desktop\"/>
    </mc:Choice>
  </mc:AlternateContent>
  <bookViews>
    <workbookView xWindow="0" yWindow="0" windowWidth="23040" windowHeight="9072"/>
  </bookViews>
  <sheets>
    <sheet name="Pranimet Janar-Shkurt 2023" sheetId="3" r:id="rId1"/>
    <sheet name="Pagesat Janar-Shkurt 2023" sheetId="1" r:id="rId2"/>
  </sheets>
  <calcPr calcId="162913"/>
</workbook>
</file>

<file path=xl/calcChain.xml><?xml version="1.0" encoding="utf-8"?>
<calcChain xmlns="http://schemas.openxmlformats.org/spreadsheetml/2006/main">
  <c r="M70" i="3" l="1"/>
  <c r="L70" i="3"/>
  <c r="K70" i="3"/>
  <c r="J70" i="3"/>
  <c r="I70" i="3"/>
  <c r="H70" i="3"/>
  <c r="G70" i="3"/>
  <c r="F70" i="3"/>
  <c r="E70" i="3"/>
  <c r="D70" i="3"/>
  <c r="T72" i="1"/>
  <c r="S72" i="1"/>
  <c r="R72" i="1"/>
  <c r="M72" i="1"/>
  <c r="L72" i="1"/>
  <c r="J72" i="1"/>
  <c r="I72" i="1"/>
  <c r="G72" i="1"/>
  <c r="E60" i="1" l="1"/>
  <c r="C69" i="3" l="1"/>
  <c r="C68" i="3"/>
  <c r="C67" i="3"/>
  <c r="C66" i="3"/>
  <c r="C65" i="3"/>
  <c r="C64" i="3"/>
  <c r="C63" i="3"/>
  <c r="C62" i="3"/>
  <c r="C61" i="3"/>
  <c r="C60" i="3"/>
  <c r="C59" i="3"/>
  <c r="C58" i="3"/>
  <c r="C70" i="3" l="1"/>
  <c r="K60" i="1" l="1"/>
  <c r="U72" i="1"/>
  <c r="P72" i="1"/>
  <c r="O72" i="1"/>
  <c r="N72" i="1"/>
  <c r="H72" i="1"/>
  <c r="F72" i="1"/>
  <c r="Q71" i="1"/>
  <c r="K71" i="1"/>
  <c r="E71" i="1"/>
  <c r="Q70" i="1"/>
  <c r="K70" i="1"/>
  <c r="E70" i="1"/>
  <c r="Q69" i="1"/>
  <c r="K69" i="1"/>
  <c r="E69" i="1"/>
  <c r="Q68" i="1"/>
  <c r="K68" i="1"/>
  <c r="E68" i="1"/>
  <c r="Q67" i="1"/>
  <c r="K67" i="1"/>
  <c r="E67" i="1"/>
  <c r="D67" i="1" s="1"/>
  <c r="Q66" i="1"/>
  <c r="K66" i="1"/>
  <c r="E66" i="1"/>
  <c r="Q65" i="1"/>
  <c r="K65" i="1"/>
  <c r="E65" i="1"/>
  <c r="Q64" i="1"/>
  <c r="K64" i="1"/>
  <c r="E64" i="1"/>
  <c r="Q63" i="1"/>
  <c r="K63" i="1"/>
  <c r="E63" i="1"/>
  <c r="Q62" i="1"/>
  <c r="K62" i="1"/>
  <c r="E62" i="1"/>
  <c r="Q61" i="1"/>
  <c r="K61" i="1"/>
  <c r="E61" i="1"/>
  <c r="Q60" i="1"/>
  <c r="D71" i="1" l="1"/>
  <c r="D70" i="1"/>
  <c r="C65" i="1"/>
  <c r="D61" i="1"/>
  <c r="D60" i="1"/>
  <c r="Q72" i="1"/>
  <c r="D65" i="1"/>
  <c r="D62" i="1"/>
  <c r="C71" i="1"/>
  <c r="C70" i="1"/>
  <c r="D68" i="1"/>
  <c r="C68" i="1" s="1"/>
  <c r="D66" i="1"/>
  <c r="K72" i="1"/>
  <c r="C62" i="1"/>
  <c r="C60" i="1"/>
  <c r="D69" i="1"/>
  <c r="C69" i="1" s="1"/>
  <c r="C67" i="1"/>
  <c r="D64" i="1"/>
  <c r="E72" i="1"/>
  <c r="C61" i="1"/>
  <c r="C66" i="1"/>
  <c r="C64" i="1"/>
  <c r="I56" i="3"/>
  <c r="I53" i="3"/>
  <c r="I52" i="3"/>
  <c r="I51" i="3"/>
  <c r="D72" i="1" l="1"/>
  <c r="C72" i="1"/>
  <c r="M56" i="3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<sst xmlns="http://schemas.openxmlformats.org/spreadsheetml/2006/main" count="171" uniqueCount="95">
  <si>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</si>
  <si>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</si>
  <si>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</si>
  <si>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</si>
  <si>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</si>
  <si>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</si>
  <si>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</si>
  <si>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</si>
  <si>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</si>
  <si>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</si>
  <si>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</si>
  <si>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</si>
  <si>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</si>
  <si>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</si>
  <si>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</si>
  <si>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</si>
  <si>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</si>
  <si>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</si>
  <si>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</si>
  <si>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</si>
  <si>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</si>
  <si>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</si>
  <si>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</si>
  <si>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</si>
  <si>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</si>
  <si>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</si>
  <si>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</si>
  <si>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</si>
  <si>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</si>
  <si>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</si>
  <si>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</si>
  <si>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</si>
  <si>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</si>
  <si>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</si>
  <si>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</si>
  <si>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</si>
  <si>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</si>
  <si>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</si>
  <si>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</si>
  <si>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</si>
  <si>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</si>
  <si>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</si>
  <si>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</si>
  <si>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</si>
  <si>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</si>
  <si>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</si>
  <si>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</si>
  <si>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</si>
  <si>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</si>
  <si>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</si>
  <si>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</si>
  <si>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</si>
  <si>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</si>
  <si>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</si>
  <si>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</si>
  <si>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</si>
  <si>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</si>
  <si>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</si>
  <si>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</si>
  <si>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</si>
  <si>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</si>
  <si>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</si>
  <si>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</si>
  <si>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</si>
  <si>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</si>
  <si>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</si>
  <si>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</si>
  <si>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</si>
  <si>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</si>
  <si>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</si>
  <si>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</si>
  <si>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</si>
  <si>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</si>
  <si>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</si>
  <si>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</si>
  <si>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</si>
  <si>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</si>
  <si>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</si>
  <si>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</si>
  <si>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</si>
  <si>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</si>
  <si>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>Gjithsej 2023</t>
  </si>
  <si>
    <t>2023 Janar</t>
  </si>
  <si>
    <t>2023 Shkurt</t>
  </si>
  <si>
    <t xml:space="preserve">2023 Mars </t>
  </si>
  <si>
    <t>2023 Prill</t>
  </si>
  <si>
    <t>2023 Maj</t>
  </si>
  <si>
    <t>2023 Qershor</t>
  </si>
  <si>
    <t>2023 Korrik</t>
  </si>
  <si>
    <t>2023 Gusht</t>
  </si>
  <si>
    <t>2023 Shtator</t>
  </si>
  <si>
    <t>2023 Tetor</t>
  </si>
  <si>
    <t xml:space="preserve">2023 Nëntor </t>
  </si>
  <si>
    <t>2023 Dhjetor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</si>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</sst>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206">
    <xf numFmtId="0" fontId="0" fillId="0" borderId="0" xfId="0"/>
    <xf numFmtId="164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0" fillId="0" borderId="10" xfId="1" applyNumberFormat="1" applyFont="1" applyFill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164" fontId="19" fillId="0" borderId="10" xfId="1" applyNumberFormat="1" applyFont="1" applyBorder="1" applyProtection="1">
      <protection hidden="1"/>
    </xf>
    <xf numFmtId="164" fontId="0" fillId="0" borderId="0" xfId="0" applyNumberFormat="1"/>
    <xf numFmtId="0" fontId="26" fillId="0" borderId="0" xfId="0" applyFont="1"/>
    <xf numFmtId="164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4" fontId="16" fillId="39" borderId="23" xfId="1" applyNumberFormat="1" applyFont="1" applyFill="1" applyBorder="1" applyProtection="1">
      <protection hidden="1"/>
    </xf>
    <xf numFmtId="164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4" fontId="0" fillId="0" borderId="31" xfId="1" applyNumberFormat="1" applyFont="1" applyBorder="1" applyProtection="1">
      <protection hidden="1"/>
    </xf>
    <xf numFmtId="164" fontId="0" fillId="0" borderId="32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164" fontId="0" fillId="0" borderId="33" xfId="1" applyNumberFormat="1" applyFont="1" applyFill="1" applyBorder="1" applyProtection="1">
      <protection hidden="1"/>
    </xf>
    <xf numFmtId="164" fontId="14" fillId="0" borderId="32" xfId="1" applyNumberFormat="1" applyFont="1" applyBorder="1" applyProtection="1">
      <protection hidden="1"/>
    </xf>
    <xf numFmtId="164" fontId="0" fillId="0" borderId="18" xfId="1" applyNumberFormat="1" applyFont="1" applyBorder="1" applyProtection="1">
      <protection hidden="1"/>
    </xf>
    <xf numFmtId="164" fontId="0" fillId="0" borderId="44" xfId="1" applyNumberFormat="1" applyFont="1" applyBorder="1" applyProtection="1">
      <protection hidden="1"/>
    </xf>
    <xf numFmtId="164" fontId="16" fillId="39" borderId="45" xfId="1" applyNumberFormat="1" applyFont="1" applyFill="1" applyBorder="1" applyProtection="1">
      <protection hidden="1"/>
    </xf>
    <xf numFmtId="164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4" fontId="0" fillId="0" borderId="36" xfId="1" applyNumberFormat="1" applyFont="1" applyBorder="1" applyProtection="1">
      <protection hidden="1"/>
    </xf>
    <xf numFmtId="164" fontId="0" fillId="0" borderId="37" xfId="1" applyNumberFormat="1" applyFont="1" applyBorder="1" applyProtection="1">
      <protection hidden="1"/>
    </xf>
    <xf numFmtId="164" fontId="0" fillId="0" borderId="38" xfId="1" applyNumberFormat="1" applyFont="1" applyBorder="1" applyProtection="1">
      <protection hidden="1"/>
    </xf>
    <xf numFmtId="164" fontId="16" fillId="39" borderId="39" xfId="1" applyNumberFormat="1" applyFont="1" applyFill="1" applyBorder="1" applyProtection="1">
      <protection hidden="1"/>
    </xf>
    <xf numFmtId="164" fontId="20" fillId="0" borderId="36" xfId="1" applyNumberFormat="1" applyFont="1" applyBorder="1" applyProtection="1">
      <protection hidden="1"/>
    </xf>
    <xf numFmtId="164" fontId="20" fillId="0" borderId="37" xfId="1" applyNumberFormat="1" applyFont="1" applyBorder="1" applyProtection="1">
      <protection hidden="1"/>
    </xf>
    <xf numFmtId="164" fontId="20" fillId="0" borderId="38" xfId="1" applyNumberFormat="1" applyFont="1" applyBorder="1" applyProtection="1">
      <protection hidden="1"/>
    </xf>
    <xf numFmtId="164" fontId="20" fillId="0" borderId="38" xfId="1" applyNumberFormat="1" applyFont="1" applyFill="1" applyBorder="1" applyProtection="1">
      <protection hidden="1"/>
    </xf>
    <xf numFmtId="164" fontId="19" fillId="0" borderId="37" xfId="1" applyNumberFormat="1" applyFont="1" applyBorder="1" applyProtection="1">
      <protection hidden="1"/>
    </xf>
    <xf numFmtId="164" fontId="0" fillId="0" borderId="21" xfId="1" applyNumberFormat="1" applyFont="1" applyBorder="1" applyProtection="1">
      <protection hidden="1"/>
    </xf>
    <xf numFmtId="164" fontId="0" fillId="0" borderId="19" xfId="1" applyNumberFormat="1" applyFont="1" applyBorder="1" applyProtection="1">
      <protection hidden="1"/>
    </xf>
    <xf numFmtId="164" fontId="0" fillId="0" borderId="20" xfId="1" applyNumberFormat="1" applyFont="1" applyBorder="1" applyProtection="1">
      <protection hidden="1"/>
    </xf>
    <xf numFmtId="164" fontId="16" fillId="39" borderId="16" xfId="1" applyNumberFormat="1" applyFont="1" applyFill="1" applyBorder="1" applyProtection="1">
      <protection hidden="1"/>
    </xf>
    <xf numFmtId="164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4" fontId="19" fillId="0" borderId="17" xfId="1" applyNumberFormat="1" applyFont="1" applyBorder="1" applyProtection="1">
      <protection hidden="1"/>
    </xf>
    <xf numFmtId="164" fontId="0" fillId="0" borderId="17" xfId="1" applyNumberFormat="1" applyFont="1" applyBorder="1" applyProtection="1">
      <protection hidden="1"/>
    </xf>
    <xf numFmtId="164" fontId="0" fillId="0" borderId="46" xfId="1" applyNumberFormat="1" applyFont="1" applyBorder="1" applyProtection="1">
      <protection hidden="1"/>
    </xf>
    <xf numFmtId="164" fontId="0" fillId="0" borderId="46" xfId="1" applyNumberFormat="1" applyFont="1" applyFill="1" applyBorder="1" applyProtection="1">
      <protection hidden="1"/>
    </xf>
    <xf numFmtId="164" fontId="0" fillId="0" borderId="38" xfId="1" applyNumberFormat="1" applyFont="1" applyFill="1" applyBorder="1" applyProtection="1">
      <protection hidden="1"/>
    </xf>
    <xf numFmtId="164" fontId="0" fillId="0" borderId="47" xfId="1" applyNumberFormat="1" applyFont="1" applyBorder="1" applyProtection="1">
      <protection hidden="1"/>
    </xf>
    <xf numFmtId="164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4" fontId="13" fillId="55" borderId="39" xfId="1" applyNumberFormat="1" applyFont="1" applyFill="1" applyBorder="1" applyProtection="1">
      <protection hidden="1"/>
    </xf>
    <xf numFmtId="164" fontId="13" fillId="55" borderId="45" xfId="1" applyNumberFormat="1" applyFont="1" applyFill="1" applyBorder="1" applyProtection="1">
      <protection hidden="1"/>
    </xf>
    <xf numFmtId="164" fontId="13" fillId="55" borderId="16" xfId="1" applyNumberFormat="1" applyFont="1" applyFill="1" applyBorder="1" applyProtection="1">
      <protection hidden="1"/>
    </xf>
    <xf numFmtId="164" fontId="13" fillId="55" borderId="23" xfId="1" applyNumberFormat="1" applyFont="1" applyFill="1" applyBorder="1" applyProtection="1">
      <protection hidden="1"/>
    </xf>
    <xf numFmtId="164" fontId="13" fillId="55" borderId="24" xfId="1" applyNumberFormat="1" applyFont="1" applyFill="1" applyBorder="1" applyProtection="1">
      <protection hidden="1"/>
    </xf>
    <xf numFmtId="164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4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4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43" fontId="1" fillId="0" borderId="52" xfId="1" applyFont="1" applyBorder="1" applyAlignment="1">
      <alignment horizontal="right"/>
    </xf>
    <xf numFmtId="43" fontId="19" fillId="52" borderId="52" xfId="1" applyFont="1" applyFill="1" applyBorder="1" applyAlignment="1">
      <alignment horizontal="right"/>
    </xf>
    <xf numFmtId="43" fontId="19" fillId="0" borderId="52" xfId="1" applyFont="1" applyBorder="1" applyAlignment="1">
      <alignment horizontal="right"/>
    </xf>
    <xf numFmtId="43" fontId="19" fillId="33" borderId="52" xfId="1" applyFont="1" applyFill="1" applyBorder="1" applyAlignment="1">
      <alignment horizontal="right"/>
    </xf>
    <xf numFmtId="43" fontId="1" fillId="0" borderId="53" xfId="1" applyFont="1" applyBorder="1" applyAlignment="1">
      <alignment horizontal="right"/>
    </xf>
    <xf numFmtId="0" fontId="0" fillId="0" borderId="54" xfId="0" applyBorder="1"/>
    <xf numFmtId="43" fontId="1" fillId="0" borderId="10" xfId="1" applyFont="1" applyBorder="1" applyAlignment="1">
      <alignment horizontal="right"/>
    </xf>
    <xf numFmtId="43" fontId="19" fillId="52" borderId="10" xfId="1" applyFont="1" applyFill="1" applyBorder="1" applyAlignment="1">
      <alignment horizontal="right"/>
    </xf>
    <xf numFmtId="43" fontId="19" fillId="0" borderId="10" xfId="1" applyFont="1" applyBorder="1" applyAlignment="1">
      <alignment horizontal="right"/>
    </xf>
    <xf numFmtId="43" fontId="19" fillId="33" borderId="10" xfId="1" applyFont="1" applyFill="1" applyBorder="1" applyAlignment="1">
      <alignment horizontal="right"/>
    </xf>
    <xf numFmtId="43" fontId="1" fillId="0" borderId="32" xfId="1" applyFont="1" applyBorder="1" applyAlignment="1">
      <alignment horizontal="right"/>
    </xf>
    <xf numFmtId="43" fontId="1" fillId="33" borderId="0" xfId="1" applyFont="1" applyFill="1" applyBorder="1" applyAlignment="1">
      <alignment horizontal="right"/>
    </xf>
    <xf numFmtId="43" fontId="1" fillId="0" borderId="10" xfId="1" applyFont="1" applyBorder="1"/>
    <xf numFmtId="43" fontId="1" fillId="0" borderId="32" xfId="1" applyFont="1" applyBorder="1"/>
    <xf numFmtId="0" fontId="0" fillId="0" borderId="55" xfId="0" applyBorder="1"/>
    <xf numFmtId="43" fontId="1" fillId="0" borderId="12" xfId="1" applyFont="1" applyBorder="1" applyAlignment="1">
      <alignment horizontal="right"/>
    </xf>
    <xf numFmtId="43" fontId="1" fillId="0" borderId="12" xfId="1" applyFont="1" applyBorder="1"/>
    <xf numFmtId="43" fontId="1" fillId="0" borderId="33" xfId="1" applyFont="1" applyBorder="1"/>
    <xf numFmtId="43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43" fontId="16" fillId="39" borderId="57" xfId="1" applyFont="1" applyFill="1" applyBorder="1" applyAlignment="1">
      <alignment horizontal="center"/>
    </xf>
    <xf numFmtId="43" fontId="16" fillId="39" borderId="58" xfId="1" applyFont="1" applyFill="1" applyBorder="1" applyAlignment="1">
      <alignment horizontal="center"/>
    </xf>
    <xf numFmtId="43" fontId="1" fillId="0" borderId="11" xfId="1" applyFont="1" applyBorder="1" applyAlignment="1">
      <alignment horizontal="right"/>
    </xf>
    <xf numFmtId="43" fontId="19" fillId="52" borderId="12" xfId="1" applyFont="1" applyFill="1" applyBorder="1" applyAlignment="1">
      <alignment horizontal="right"/>
    </xf>
    <xf numFmtId="43" fontId="1" fillId="0" borderId="33" xfId="1" applyFont="1" applyBorder="1" applyAlignment="1">
      <alignment horizontal="right"/>
    </xf>
    <xf numFmtId="0" fontId="0" fillId="0" borderId="59" xfId="0" applyBorder="1"/>
    <xf numFmtId="43" fontId="1" fillId="0" borderId="60" xfId="1" applyFont="1" applyBorder="1" applyAlignment="1">
      <alignment horizontal="right"/>
    </xf>
    <xf numFmtId="43" fontId="1" fillId="0" borderId="60" xfId="1" applyFont="1" applyBorder="1"/>
    <xf numFmtId="43" fontId="1" fillId="0" borderId="61" xfId="1" applyFont="1" applyBorder="1"/>
    <xf numFmtId="0" fontId="0" fillId="0" borderId="62" xfId="0" applyBorder="1"/>
    <xf numFmtId="43" fontId="1" fillId="0" borderId="63" xfId="1" applyFont="1" applyBorder="1" applyAlignment="1">
      <alignment horizontal="right"/>
    </xf>
    <xf numFmtId="43" fontId="1" fillId="0" borderId="63" xfId="1" applyFont="1" applyBorder="1"/>
    <xf numFmtId="43" fontId="1" fillId="0" borderId="64" xfId="1" applyFont="1" applyBorder="1"/>
    <xf numFmtId="0" fontId="16" fillId="39" borderId="65" xfId="0" applyFont="1" applyFill="1" applyBorder="1"/>
    <xf numFmtId="43" fontId="16" fillId="39" borderId="66" xfId="0" applyNumberFormat="1" applyFont="1" applyFill="1" applyBorder="1"/>
    <xf numFmtId="43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43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5" fontId="34" fillId="0" borderId="68" xfId="125" applyNumberFormat="1" applyFont="1" applyFill="1" applyBorder="1"/>
    <xf numFmtId="165" fontId="34" fillId="0" borderId="70" xfId="125" applyNumberFormat="1" applyFont="1" applyFill="1" applyBorder="1"/>
    <xf numFmtId="4" fontId="35" fillId="52" borderId="69" xfId="0" applyNumberFormat="1" applyFont="1" applyFill="1" applyBorder="1" applyAlignment="1" applyProtection="1">
      <alignment horizontal="right" vertical="center" wrapText="1"/>
    </xf>
    <xf numFmtId="4" fontId="36" fillId="52" borderId="69" xfId="0" applyNumberFormat="1" applyFont="1" applyFill="1" applyBorder="1" applyAlignment="1" applyProtection="1">
      <alignment horizontal="right" vertical="center" wrapText="1"/>
    </xf>
    <xf numFmtId="43" fontId="1" fillId="0" borderId="71" xfId="1" applyFont="1" applyBorder="1"/>
    <xf numFmtId="4" fontId="0" fillId="0" borderId="63" xfId="0" applyNumberFormat="1" applyBorder="1"/>
    <xf numFmtId="43" fontId="1" fillId="0" borderId="50" xfId="1" applyFont="1" applyBorder="1" applyAlignment="1">
      <alignment horizontal="right"/>
    </xf>
    <xf numFmtId="43" fontId="1" fillId="0" borderId="50" xfId="1" applyFont="1" applyBorder="1"/>
    <xf numFmtId="165" fontId="34" fillId="0" borderId="43" xfId="125" applyNumberFormat="1" applyFont="1" applyFill="1" applyBorder="1"/>
    <xf numFmtId="165" fontId="34" fillId="0" borderId="72" xfId="125" applyNumberFormat="1" applyFont="1" applyFill="1" applyBorder="1"/>
    <xf numFmtId="165" fontId="34" fillId="33" borderId="22" xfId="125" applyNumberFormat="1" applyFont="1" applyFill="1" applyBorder="1"/>
    <xf numFmtId="165" fontId="34" fillId="0" borderId="63" xfId="125" applyNumberFormat="1" applyFont="1" applyFill="1" applyBorder="1"/>
    <xf numFmtId="165" fontId="34" fillId="33" borderId="63" xfId="125" applyNumberFormat="1" applyFont="1" applyFill="1" applyBorder="1"/>
    <xf numFmtId="4" fontId="37" fillId="52" borderId="63" xfId="0" applyNumberFormat="1" applyFont="1" applyFill="1" applyBorder="1" applyAlignment="1" applyProtection="1">
      <alignment vertical="center" wrapText="1"/>
    </xf>
    <xf numFmtId="4" fontId="35" fillId="52" borderId="63" xfId="0" applyNumberFormat="1" applyFont="1" applyFill="1" applyBorder="1" applyAlignment="1" applyProtection="1">
      <alignment vertical="center" wrapText="1"/>
    </xf>
    <xf numFmtId="164" fontId="0" fillId="0" borderId="73" xfId="1" applyNumberFormat="1" applyFont="1" applyFill="1" applyBorder="1" applyProtection="1">
      <protection hidden="1"/>
    </xf>
    <xf numFmtId="164" fontId="0" fillId="0" borderId="0" xfId="1" applyNumberFormat="1" applyFont="1" applyFill="1" applyBorder="1" applyProtection="1">
      <protection hidden="1"/>
    </xf>
    <xf numFmtId="43" fontId="1" fillId="0" borderId="0" xfId="1" applyFont="1" applyFill="1" applyBorder="1"/>
    <xf numFmtId="165" fontId="0" fillId="0" borderId="63" xfId="0" applyNumberFormat="1" applyBorder="1"/>
    <xf numFmtId="4" fontId="0" fillId="0" borderId="0" xfId="0" applyNumberFormat="1" applyAlignment="1"/>
    <xf numFmtId="43" fontId="34" fillId="0" borderId="26" xfId="119" applyFont="1" applyFill="1" applyBorder="1"/>
    <xf numFmtId="43" fontId="34" fillId="0" borderId="74" xfId="119" applyFont="1" applyFill="1" applyBorder="1"/>
    <xf numFmtId="43" fontId="34" fillId="0" borderId="68" xfId="119" applyFont="1" applyFill="1" applyBorder="1"/>
    <xf numFmtId="43" fontId="34" fillId="0" borderId="75" xfId="119" applyFont="1" applyFill="1" applyBorder="1"/>
    <xf numFmtId="0" fontId="13" fillId="51" borderId="16" xfId="0" applyFont="1" applyFill="1" applyBorder="1" applyProtection="1">
      <protection hidden="1"/>
    </xf>
    <xf numFmtId="164" fontId="13" fillId="51" borderId="39" xfId="1" applyNumberFormat="1" applyFont="1" applyFill="1" applyBorder="1" applyProtection="1">
      <protection hidden="1"/>
    </xf>
    <xf numFmtId="164" fontId="13" fillId="51" borderId="45" xfId="1" applyNumberFormat="1" applyFont="1" applyFill="1" applyBorder="1" applyProtection="1">
      <protection hidden="1"/>
    </xf>
    <xf numFmtId="164" fontId="29" fillId="51" borderId="16" xfId="1" applyNumberFormat="1" applyFont="1" applyFill="1" applyBorder="1" applyProtection="1">
      <protection hidden="1"/>
    </xf>
    <xf numFmtId="164" fontId="29" fillId="51" borderId="39" xfId="1" applyNumberFormat="1" applyFont="1" applyFill="1" applyBorder="1" applyProtection="1">
      <protection hidden="1"/>
    </xf>
    <xf numFmtId="164" fontId="29" fillId="51" borderId="23" xfId="1" applyNumberFormat="1" applyFont="1" applyFill="1" applyBorder="1" applyProtection="1">
      <protection hidden="1"/>
    </xf>
    <xf numFmtId="164" fontId="29" fillId="51" borderId="24" xfId="1" applyNumberFormat="1" applyFont="1" applyFill="1" applyBorder="1" applyProtection="1">
      <protection hidden="1"/>
    </xf>
    <xf numFmtId="164" fontId="29" fillId="51" borderId="45" xfId="1" applyNumberFormat="1" applyFont="1" applyFill="1" applyBorder="1" applyProtection="1">
      <protection hidden="1"/>
    </xf>
    <xf numFmtId="4" fontId="35" fillId="52" borderId="69" xfId="0" applyNumberFormat="1" applyFont="1" applyFill="1" applyBorder="1" applyAlignment="1" applyProtection="1">
      <alignment vertical="center" wrapText="1"/>
    </xf>
    <xf numFmtId="4" fontId="35" fillId="52" borderId="69" xfId="0" applyNumberFormat="1" applyFont="1" applyFill="1" applyBorder="1" applyAlignment="1" applyProtection="1">
      <alignment vertical="center"/>
    </xf>
    <xf numFmtId="0" fontId="35" fillId="52" borderId="69" xfId="0" applyNumberFormat="1" applyFont="1" applyFill="1" applyBorder="1" applyAlignment="1" applyProtection="1">
      <alignment horizontal="center" vertical="center"/>
    </xf>
    <xf numFmtId="164" fontId="0" fillId="0" borderId="32" xfId="1" applyNumberFormat="1" applyFont="1" applyBorder="1" applyAlignment="1" applyProtection="1">
      <alignment horizontal="center"/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29" fillId="51" borderId="43" xfId="0" applyFont="1" applyFill="1" applyBorder="1" applyAlignment="1" applyProtection="1">
      <alignment horizontal="center" vertical="center"/>
      <protection hidden="1"/>
    </xf>
    <xf numFmtId="0" fontId="29" fillId="51" borderId="22" xfId="0" applyFont="1" applyFill="1" applyBorder="1"/>
    <xf numFmtId="0" fontId="29" fillId="51" borderId="41" xfId="0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pane ySplit="5" topLeftCell="A51" activePane="bottomLeft" state="frozen"/>
      <selection pane="bottomLeft" activeCell="O63" sqref="O63"/>
    </sheetView>
  </sheetViews>
  <sheetFormatPr defaultRowHeight="14.4" x14ac:dyDescent="0.3"/>
  <cols>
    <col min="2" max="2" width="11.44140625" customWidth="1"/>
    <col min="3" max="3" width="11.33203125" customWidth="1"/>
    <col min="4" max="4" width="11.44140625" customWidth="1"/>
    <col min="5" max="5" width="13.88671875" customWidth="1"/>
    <col min="6" max="6" width="11.5546875" customWidth="1"/>
    <col min="7" max="7" width="13" customWidth="1"/>
    <col min="8" max="8" width="12.88671875" customWidth="1"/>
    <col min="9" max="9" width="12.44140625" customWidth="1"/>
    <col min="10" max="10" width="13.88671875" customWidth="1"/>
    <col min="11" max="11" width="13" customWidth="1"/>
    <col min="12" max="12" width="13.109375" customWidth="1"/>
    <col min="13" max="13" width="14.33203125" customWidth="1"/>
    <col min="15" max="15" width="12.6640625" customWidth="1"/>
  </cols>
  <sheetData>
    <row r="1" spans="1:13" x14ac:dyDescent="0.3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3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3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3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49.95" customHeight="1" thickBot="1" x14ac:dyDescent="0.35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3">
      <c r="A6" s="177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3">
      <c r="A7" s="178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3">
      <c r="A8" s="178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3">
      <c r="A9" s="178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3">
      <c r="A10" s="178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3">
      <c r="A11" s="178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3">
      <c r="A12" s="178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3">
      <c r="A13" s="178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3">
      <c r="A14" s="178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3">
      <c r="A15" s="178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3">
      <c r="A16" s="178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3">
      <c r="A17" s="178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" thickBot="1" x14ac:dyDescent="0.35">
      <c r="A18" s="179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3">
      <c r="A19" s="177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3">
      <c r="A20" s="178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3">
      <c r="A21" s="178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3">
      <c r="A22" s="178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3">
      <c r="A23" s="178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3">
      <c r="A24" s="178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3">
      <c r="A25" s="178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3">
      <c r="A26" s="178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3">
      <c r="A27" s="178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3">
      <c r="A28" s="178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3">
      <c r="A29" s="178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3">
      <c r="A30" s="178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" thickBot="1" x14ac:dyDescent="0.35">
      <c r="A31" s="179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3">
      <c r="A32" s="180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3">
      <c r="A33" s="181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3">
      <c r="A34" s="181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3">
      <c r="A35" s="181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3">
      <c r="A36" s="181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3">
      <c r="A37" s="181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3">
      <c r="A38" s="181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3">
      <c r="A39" s="181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3">
      <c r="A40" s="181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3">
      <c r="A41" s="181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3">
      <c r="A42" s="181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3">
      <c r="A43" s="181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" thickBot="1" x14ac:dyDescent="0.35">
      <c r="A44" s="182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3">
      <c r="A45" s="180">
        <v>2022</v>
      </c>
      <c r="B45" s="124" t="s">
        <v>68</v>
      </c>
      <c r="C45" s="125">
        <f>SUM(D45:M45)</f>
        <v>22369.74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1207.5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3">
      <c r="A46" s="181"/>
      <c r="B46" s="128" t="s">
        <v>69</v>
      </c>
      <c r="C46" s="129">
        <f>SUM(D46:M46)</f>
        <v>14223.15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>
        <v>897.5</v>
      </c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3">
      <c r="A47" s="181"/>
      <c r="B47" s="128" t="s">
        <v>70</v>
      </c>
      <c r="C47" s="129">
        <f>SUM(D47:M47)</f>
        <v>32372.010000000002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>
        <v>1615</v>
      </c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3">
      <c r="A48" s="181"/>
      <c r="B48" s="128" t="s">
        <v>71</v>
      </c>
      <c r="C48" s="129">
        <f>SUM(D48:M48)</f>
        <v>51808.259999999995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1505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ht="12" customHeight="1" x14ac:dyDescent="0.3">
      <c r="A49" s="181"/>
      <c r="B49" s="128" t="s">
        <v>72</v>
      </c>
      <c r="C49" s="129">
        <f t="shared" ref="C49:C56" si="6">SUM(D49:M49)</f>
        <v>21145.21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2280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3">
      <c r="A50" s="181"/>
      <c r="B50" s="128" t="s">
        <v>73</v>
      </c>
      <c r="C50" s="129">
        <f t="shared" si="6"/>
        <v>24673.489999999998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1295</v>
      </c>
      <c r="J50" s="130">
        <v>1530</v>
      </c>
      <c r="K50" s="130">
        <v>387.1</v>
      </c>
      <c r="L50" s="145">
        <v>1180</v>
      </c>
      <c r="M50" s="130">
        <v>1693.61</v>
      </c>
      <c r="O50" s="160"/>
      <c r="P50" s="160"/>
    </row>
    <row r="51" spans="1:16" x14ac:dyDescent="0.3">
      <c r="A51" s="181"/>
      <c r="B51" s="128" t="s">
        <v>74</v>
      </c>
      <c r="C51" s="147">
        <f t="shared" si="6"/>
        <v>126083.82</v>
      </c>
      <c r="D51" s="148">
        <v>11260.64</v>
      </c>
      <c r="E51" s="149">
        <v>42643.8</v>
      </c>
      <c r="F51" s="150">
        <v>1680.4</v>
      </c>
      <c r="G51" s="148">
        <v>0</v>
      </c>
      <c r="H51" s="151">
        <v>566</v>
      </c>
      <c r="I51" s="148">
        <f>1905+18.76</f>
        <v>1923.76</v>
      </c>
      <c r="J51" s="149">
        <v>1660</v>
      </c>
      <c r="K51" s="142">
        <v>633.9</v>
      </c>
      <c r="L51" s="141">
        <v>290</v>
      </c>
      <c r="M51" s="146">
        <v>65425.32</v>
      </c>
      <c r="O51" s="160"/>
      <c r="P51" s="160"/>
    </row>
    <row r="52" spans="1:16" x14ac:dyDescent="0.3">
      <c r="A52" s="181"/>
      <c r="B52" s="128" t="s">
        <v>75</v>
      </c>
      <c r="C52" s="129">
        <f t="shared" si="6"/>
        <v>30522.209999999995</v>
      </c>
      <c r="D52" s="152">
        <v>15726.38</v>
      </c>
      <c r="E52" s="152">
        <v>3987.2</v>
      </c>
      <c r="F52" s="152">
        <v>90</v>
      </c>
      <c r="G52" s="152">
        <v>64.8</v>
      </c>
      <c r="H52" s="153">
        <v>1685</v>
      </c>
      <c r="I52" s="130">
        <f>1735+83.92</f>
        <v>1818.92</v>
      </c>
      <c r="J52" s="152">
        <v>2640</v>
      </c>
      <c r="K52" s="130">
        <v>0</v>
      </c>
      <c r="L52" s="130">
        <v>0</v>
      </c>
      <c r="M52" s="159">
        <v>4509.91</v>
      </c>
      <c r="O52" s="160"/>
      <c r="P52" s="160"/>
    </row>
    <row r="53" spans="1:16" x14ac:dyDescent="0.3">
      <c r="A53" s="181"/>
      <c r="B53" s="128" t="s">
        <v>76</v>
      </c>
      <c r="C53" s="129">
        <f t="shared" si="6"/>
        <v>20459.41</v>
      </c>
      <c r="D53" s="152">
        <v>8571.81</v>
      </c>
      <c r="E53" s="152">
        <v>3570.6</v>
      </c>
      <c r="F53" s="152">
        <v>5</v>
      </c>
      <c r="G53" s="152">
        <v>48.42</v>
      </c>
      <c r="H53" s="152">
        <v>60</v>
      </c>
      <c r="I53" s="130">
        <f>2385+47.58</f>
        <v>2432.58</v>
      </c>
      <c r="J53" s="152">
        <v>1680</v>
      </c>
      <c r="K53" s="130">
        <v>0</v>
      </c>
      <c r="L53" s="130">
        <v>0</v>
      </c>
      <c r="M53" s="131">
        <v>4091</v>
      </c>
      <c r="O53" s="160"/>
      <c r="P53" s="160"/>
    </row>
    <row r="54" spans="1:16" x14ac:dyDescent="0.3">
      <c r="A54" s="181"/>
      <c r="B54" s="128" t="s">
        <v>77</v>
      </c>
      <c r="C54" s="129">
        <f>D54+E54+F54+G54+H54+I54+J54+K54+L54+M54</f>
        <v>21740.02</v>
      </c>
      <c r="D54" s="154">
        <v>4446.83</v>
      </c>
      <c r="E54" s="155">
        <v>990.5</v>
      </c>
      <c r="F54" s="155">
        <v>30</v>
      </c>
      <c r="G54" s="155">
        <v>738.59</v>
      </c>
      <c r="H54" s="155">
        <v>3404</v>
      </c>
      <c r="I54" s="155">
        <v>2125</v>
      </c>
      <c r="J54" s="154">
        <v>1910</v>
      </c>
      <c r="K54" s="130">
        <v>0</v>
      </c>
      <c r="L54" s="130">
        <v>2155.1</v>
      </c>
      <c r="M54" s="131">
        <v>5940</v>
      </c>
      <c r="O54" s="160"/>
      <c r="P54" s="160"/>
    </row>
    <row r="55" spans="1:16" ht="15" thickBot="1" x14ac:dyDescent="0.35">
      <c r="A55" s="181"/>
      <c r="B55" s="128" t="s">
        <v>78</v>
      </c>
      <c r="C55" s="129">
        <f t="shared" si="6"/>
        <v>19577.89</v>
      </c>
      <c r="D55" s="130">
        <v>7371.59</v>
      </c>
      <c r="E55" s="130">
        <v>3576.2</v>
      </c>
      <c r="F55" s="130">
        <v>0</v>
      </c>
      <c r="G55" s="130">
        <v>186.8</v>
      </c>
      <c r="H55" s="130">
        <v>0</v>
      </c>
      <c r="I55" s="130">
        <v>4110</v>
      </c>
      <c r="J55" s="130">
        <v>1520</v>
      </c>
      <c r="K55" s="130">
        <v>1244.3</v>
      </c>
      <c r="L55" s="130">
        <v>1070</v>
      </c>
      <c r="M55" s="131">
        <v>499</v>
      </c>
      <c r="O55" s="158"/>
    </row>
    <row r="56" spans="1:16" x14ac:dyDescent="0.3">
      <c r="A56" s="181"/>
      <c r="B56" s="128" t="s">
        <v>79</v>
      </c>
      <c r="C56" s="129">
        <f t="shared" si="6"/>
        <v>38046.120000000003</v>
      </c>
      <c r="D56" s="161">
        <v>16928.11</v>
      </c>
      <c r="E56" s="162">
        <v>4220</v>
      </c>
      <c r="F56" s="130">
        <v>10</v>
      </c>
      <c r="G56" s="163">
        <f>2474.01+615</f>
        <v>3089.01</v>
      </c>
      <c r="H56" s="130">
        <v>1233</v>
      </c>
      <c r="I56" s="130">
        <f>3610+6</f>
        <v>3616</v>
      </c>
      <c r="J56" s="163">
        <v>1720</v>
      </c>
      <c r="K56" s="162">
        <v>1586</v>
      </c>
      <c r="L56" s="164">
        <v>1070</v>
      </c>
      <c r="M56" s="131">
        <f>4436+138</f>
        <v>4574</v>
      </c>
      <c r="O56" s="138"/>
    </row>
    <row r="57" spans="1:16" ht="15" thickBot="1" x14ac:dyDescent="0.35">
      <c r="A57" s="182"/>
      <c r="B57" s="132" t="s">
        <v>80</v>
      </c>
      <c r="C57" s="133">
        <f>C45+C46+C47+C48+C49+C50+C51+C52+C53+C54+C55+C56</f>
        <v>423021.33</v>
      </c>
      <c r="D57" s="133">
        <f t="shared" ref="D57:M57" si="7">D45+D46+D47+D48+D49+D50+D51+D52+D53+D54+D55+D56</f>
        <v>163354.45000000001</v>
      </c>
      <c r="E57" s="133">
        <f t="shared" si="7"/>
        <v>71127.28</v>
      </c>
      <c r="F57" s="133">
        <f t="shared" si="7"/>
        <v>2717.98</v>
      </c>
      <c r="G57" s="133">
        <f t="shared" si="7"/>
        <v>5558.8200000000006</v>
      </c>
      <c r="H57" s="133">
        <f t="shared" si="7"/>
        <v>10262</v>
      </c>
      <c r="I57" s="133">
        <f t="shared" si="7"/>
        <v>24826.260000000002</v>
      </c>
      <c r="J57" s="133">
        <f t="shared" si="7"/>
        <v>19890</v>
      </c>
      <c r="K57" s="133">
        <f t="shared" si="7"/>
        <v>5044.8</v>
      </c>
      <c r="L57" s="133">
        <f t="shared" si="7"/>
        <v>11640.1</v>
      </c>
      <c r="M57" s="134">
        <f t="shared" si="7"/>
        <v>108599.64</v>
      </c>
    </row>
    <row r="58" spans="1:16" x14ac:dyDescent="0.3">
      <c r="A58" s="180">
        <v>2023</v>
      </c>
      <c r="B58" s="124" t="s">
        <v>82</v>
      </c>
      <c r="C58" s="125">
        <f>SUM(D58:M58)</f>
        <v>10057.16</v>
      </c>
      <c r="D58" s="126">
        <v>6701.66</v>
      </c>
      <c r="E58" s="126">
        <v>235.5</v>
      </c>
      <c r="F58" s="126">
        <v>0</v>
      </c>
      <c r="G58" s="126">
        <v>0</v>
      </c>
      <c r="H58" s="126">
        <v>0</v>
      </c>
      <c r="I58" s="126">
        <v>0</v>
      </c>
      <c r="J58" s="126">
        <v>1150</v>
      </c>
      <c r="K58" s="126">
        <v>0</v>
      </c>
      <c r="L58" s="126">
        <v>1135</v>
      </c>
      <c r="M58" s="127">
        <v>835</v>
      </c>
    </row>
    <row r="59" spans="1:16" x14ac:dyDescent="0.3">
      <c r="A59" s="181"/>
      <c r="B59" s="128" t="s">
        <v>83</v>
      </c>
      <c r="C59" s="129">
        <f t="shared" ref="C59:C69" si="8">SUM(D59:M59)</f>
        <v>16392.760000000002</v>
      </c>
      <c r="D59" s="130">
        <v>6699.64</v>
      </c>
      <c r="E59" s="130">
        <v>484.6</v>
      </c>
      <c r="F59" s="130">
        <v>10</v>
      </c>
      <c r="G59" s="130">
        <v>1604.72</v>
      </c>
      <c r="H59" s="130">
        <v>186</v>
      </c>
      <c r="I59" s="130">
        <v>0</v>
      </c>
      <c r="J59" s="130">
        <v>1920</v>
      </c>
      <c r="K59" s="130">
        <v>1021.8</v>
      </c>
      <c r="L59" s="130">
        <v>1010</v>
      </c>
      <c r="M59" s="131">
        <v>3456</v>
      </c>
    </row>
    <row r="60" spans="1:16" x14ac:dyDescent="0.3">
      <c r="A60" s="181"/>
      <c r="B60" s="128" t="s">
        <v>84</v>
      </c>
      <c r="C60" s="129">
        <f t="shared" si="8"/>
        <v>0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1">
        <v>0</v>
      </c>
    </row>
    <row r="61" spans="1:16" x14ac:dyDescent="0.3">
      <c r="A61" s="181"/>
      <c r="B61" s="128" t="s">
        <v>85</v>
      </c>
      <c r="C61" s="129">
        <f t="shared" si="8"/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1">
        <v>0</v>
      </c>
    </row>
    <row r="62" spans="1:16" x14ac:dyDescent="0.3">
      <c r="A62" s="181"/>
      <c r="B62" s="128" t="s">
        <v>86</v>
      </c>
      <c r="C62" s="129">
        <f t="shared" si="8"/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1">
        <v>0</v>
      </c>
    </row>
    <row r="63" spans="1:16" x14ac:dyDescent="0.3">
      <c r="A63" s="181"/>
      <c r="B63" s="128" t="s">
        <v>87</v>
      </c>
      <c r="C63" s="129">
        <f t="shared" si="8"/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1">
        <v>0</v>
      </c>
    </row>
    <row r="64" spans="1:16" x14ac:dyDescent="0.3">
      <c r="A64" s="181"/>
      <c r="B64" s="128" t="s">
        <v>88</v>
      </c>
      <c r="C64" s="129">
        <f t="shared" si="8"/>
        <v>0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1">
        <v>0</v>
      </c>
    </row>
    <row r="65" spans="1:13" x14ac:dyDescent="0.3">
      <c r="A65" s="181"/>
      <c r="B65" s="128" t="s">
        <v>89</v>
      </c>
      <c r="C65" s="129">
        <f t="shared" si="8"/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1">
        <v>0</v>
      </c>
    </row>
    <row r="66" spans="1:13" x14ac:dyDescent="0.3">
      <c r="A66" s="181"/>
      <c r="B66" s="128" t="s">
        <v>90</v>
      </c>
      <c r="C66" s="129">
        <f t="shared" si="8"/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0</v>
      </c>
      <c r="K66" s="130">
        <v>0</v>
      </c>
      <c r="L66" s="130">
        <v>0</v>
      </c>
      <c r="M66" s="131">
        <v>0</v>
      </c>
    </row>
    <row r="67" spans="1:13" x14ac:dyDescent="0.3">
      <c r="A67" s="181"/>
      <c r="B67" s="128" t="s">
        <v>91</v>
      </c>
      <c r="C67" s="129">
        <f t="shared" si="8"/>
        <v>0</v>
      </c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</v>
      </c>
      <c r="M67" s="131">
        <v>0</v>
      </c>
    </row>
    <row r="68" spans="1:13" x14ac:dyDescent="0.3">
      <c r="A68" s="181"/>
      <c r="B68" s="128" t="s">
        <v>92</v>
      </c>
      <c r="C68" s="129">
        <f t="shared" si="8"/>
        <v>0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131">
        <v>0</v>
      </c>
    </row>
    <row r="69" spans="1:13" x14ac:dyDescent="0.3">
      <c r="A69" s="181"/>
      <c r="B69" s="128" t="s">
        <v>93</v>
      </c>
      <c r="C69" s="129">
        <f t="shared" si="8"/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1">
        <v>0</v>
      </c>
    </row>
    <row r="70" spans="1:13" ht="15" thickBot="1" x14ac:dyDescent="0.35">
      <c r="A70" s="182"/>
      <c r="B70" s="132" t="s">
        <v>81</v>
      </c>
      <c r="C70" s="133">
        <f>C58+C59+C60+C61+C62+C63+C64+C65+C66+C67+C68+C69</f>
        <v>26449.920000000002</v>
      </c>
      <c r="D70" s="133">
        <f>SUM(D58:D69)</f>
        <v>13401.3</v>
      </c>
      <c r="E70" s="133">
        <f>SUM(E58:E69)</f>
        <v>720.1</v>
      </c>
      <c r="F70" s="133">
        <f>SUM(F58:F69)</f>
        <v>10</v>
      </c>
      <c r="G70" s="133">
        <f>SUM(G58:G69)</f>
        <v>1604.72</v>
      </c>
      <c r="H70" s="133">
        <f>SUM(H58:H69)</f>
        <v>186</v>
      </c>
      <c r="I70" s="133">
        <f>SUM(I58:I69)</f>
        <v>0</v>
      </c>
      <c r="J70" s="133">
        <f>SUM(J58:J69)</f>
        <v>3070</v>
      </c>
      <c r="K70" s="133">
        <f>SUM(K58:K69)</f>
        <v>1021.8</v>
      </c>
      <c r="L70" s="133">
        <f>SUM(L58:L69)</f>
        <v>2145</v>
      </c>
      <c r="M70" s="134">
        <f>SUM(M58:M69)</f>
        <v>4291</v>
      </c>
    </row>
    <row r="73" spans="1:13" x14ac:dyDescent="0.3">
      <c r="C73" s="138"/>
    </row>
    <row r="74" spans="1:13" x14ac:dyDescent="0.3">
      <c r="D74" s="138"/>
    </row>
  </sheetData>
  <mergeCells count="5">
    <mergeCell ref="A6:A18"/>
    <mergeCell ref="A19:A31"/>
    <mergeCell ref="A32:A44"/>
    <mergeCell ref="A45:A57"/>
    <mergeCell ref="A58:A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74"/>
  <sheetViews>
    <sheetView workbookViewId="0">
      <pane xSplit="1" ySplit="7" topLeftCell="B56" activePane="bottomRight" state="frozen"/>
      <selection pane="topRight" activeCell="B1" sqref="B1"/>
      <selection pane="bottomLeft" activeCell="A8" sqref="A8"/>
      <selection pane="bottomRight" activeCell="U72" sqref="U72"/>
    </sheetView>
  </sheetViews>
  <sheetFormatPr defaultRowHeight="14.4" x14ac:dyDescent="0.3"/>
  <cols>
    <col min="1" max="1" width="6.5546875" customWidth="1"/>
    <col min="2" max="2" width="13.44140625" customWidth="1"/>
    <col min="3" max="4" width="11.6640625" customWidth="1"/>
    <col min="5" max="5" width="10.5546875" bestFit="1" customWidth="1"/>
    <col min="6" max="6" width="11.5546875" bestFit="1" customWidth="1"/>
    <col min="7" max="7" width="10.5546875" bestFit="1" customWidth="1"/>
    <col min="8" max="8" width="11.109375" customWidth="1"/>
    <col min="9" max="9" width="8.109375" customWidth="1"/>
    <col min="10" max="10" width="9.109375" customWidth="1"/>
    <col min="11" max="11" width="10.21875" customWidth="1"/>
    <col min="12" max="12" width="9.109375" bestFit="1" customWidth="1"/>
    <col min="13" max="13" width="9.33203125" bestFit="1" customWidth="1"/>
    <col min="14" max="14" width="9.5546875" customWidth="1"/>
    <col min="15" max="15" width="8.88671875" bestFit="1" customWidth="1"/>
    <col min="16" max="16" width="9" customWidth="1"/>
    <col min="17" max="18" width="10.5546875" bestFit="1" customWidth="1"/>
    <col min="19" max="19" width="8.44140625" customWidth="1"/>
    <col min="20" max="20" width="9.5546875" customWidth="1"/>
    <col min="21" max="21" width="8.88671875" bestFit="1" customWidth="1"/>
    <col min="22" max="22" width="8.5546875" customWidth="1"/>
    <col min="24" max="24" width="10.5546875" bestFit="1" customWidth="1"/>
  </cols>
  <sheetData>
    <row r="1" spans="1:24" s="4" customFormat="1" ht="15.6" x14ac:dyDescent="0.3">
      <c r="A1" s="82" t="s">
        <v>36</v>
      </c>
      <c r="B1" s="83"/>
      <c r="C1" s="81"/>
    </row>
    <row r="2" spans="1:24" s="4" customFormat="1" x14ac:dyDescent="0.3">
      <c r="B2" s="12"/>
      <c r="E2" s="137"/>
      <c r="F2" s="138"/>
    </row>
    <row r="3" spans="1:24" s="4" customFormat="1" x14ac:dyDescent="0.3">
      <c r="A3" s="24" t="s">
        <v>8</v>
      </c>
      <c r="B3" s="25"/>
    </row>
    <row r="4" spans="1:24" s="4" customFormat="1" x14ac:dyDescent="0.3">
      <c r="A4" s="3" t="s">
        <v>9</v>
      </c>
    </row>
    <row r="5" spans="1:24" ht="15" thickBot="1" x14ac:dyDescent="0.35"/>
    <row r="6" spans="1:24" ht="15" customHeight="1" x14ac:dyDescent="0.3">
      <c r="A6" s="202"/>
      <c r="B6" s="202"/>
      <c r="C6" s="194" t="s">
        <v>0</v>
      </c>
      <c r="D6" s="192" t="s">
        <v>1</v>
      </c>
      <c r="E6" s="204" t="s">
        <v>2</v>
      </c>
      <c r="F6" s="28"/>
      <c r="G6" s="28"/>
      <c r="H6" s="28"/>
      <c r="I6" s="28"/>
      <c r="J6" s="79"/>
      <c r="K6" s="189" t="s">
        <v>7</v>
      </c>
      <c r="L6" s="29"/>
      <c r="M6" s="29"/>
      <c r="N6" s="29"/>
      <c r="O6" s="29"/>
      <c r="P6" s="29"/>
      <c r="Q6" s="191" t="s">
        <v>67</v>
      </c>
      <c r="R6" s="30"/>
      <c r="S6" s="30"/>
      <c r="T6" s="30"/>
      <c r="U6" s="30"/>
      <c r="V6" s="31"/>
    </row>
    <row r="7" spans="1:24" s="2" customFormat="1" ht="55.8" thickBot="1" x14ac:dyDescent="0.35">
      <c r="A7" s="203"/>
      <c r="B7" s="203"/>
      <c r="C7" s="195"/>
      <c r="D7" s="193"/>
      <c r="E7" s="205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90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90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3">
      <c r="A8" s="199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3">
      <c r="A9" s="200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3">
      <c r="A10" s="200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3">
      <c r="A11" s="200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3">
      <c r="A12" s="200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3">
      <c r="A13" s="200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3">
      <c r="A14" s="200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3">
      <c r="A15" s="200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3">
      <c r="A16" s="200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3">
      <c r="A17" s="200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3">
      <c r="A18" s="200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" thickBot="1" x14ac:dyDescent="0.35">
      <c r="A19" s="200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" thickBot="1" x14ac:dyDescent="0.35">
      <c r="A20" s="201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3">
      <c r="A21" s="196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3">
      <c r="A22" s="197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3">
      <c r="A23" s="197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3">
      <c r="A24" s="197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3">
      <c r="A25" s="197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3">
      <c r="A26" s="197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3">
      <c r="A27" s="197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3">
      <c r="A28" s="197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3">
      <c r="A29" s="197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3">
      <c r="A30" s="197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3">
      <c r="A31" s="197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" thickBot="1" x14ac:dyDescent="0.35">
      <c r="A32" s="197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" thickBot="1" x14ac:dyDescent="0.35">
      <c r="A33" s="198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3">
      <c r="A34" s="186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3">
      <c r="A35" s="187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3">
      <c r="A36" s="187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3">
      <c r="A37" s="187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3">
      <c r="A38" s="187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3">
      <c r="A39" s="187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3">
      <c r="A40" s="187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3">
      <c r="A41" s="187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3">
      <c r="A42" s="187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3">
      <c r="A43" s="187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3">
      <c r="A44" s="187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" thickBot="1" x14ac:dyDescent="0.35">
      <c r="A45" s="187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" thickBot="1" x14ac:dyDescent="0.35">
      <c r="A46" s="188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3">
      <c r="A47" s="186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3">
      <c r="A48" s="187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 x14ac:dyDescent="0.3">
      <c r="A49" s="187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 x14ac:dyDescent="0.3">
      <c r="A50" s="187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2" x14ac:dyDescent="0.3">
      <c r="A51" s="187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2" x14ac:dyDescent="0.3">
      <c r="A52" s="187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2" x14ac:dyDescent="0.3">
      <c r="A53" s="187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3">
        <v>36553.699999999997</v>
      </c>
      <c r="G53" s="137">
        <v>46210.46</v>
      </c>
      <c r="H53" s="143">
        <v>2923.48</v>
      </c>
      <c r="I53" s="143">
        <v>1900</v>
      </c>
      <c r="J53" s="143">
        <v>14693.33</v>
      </c>
      <c r="K53" s="54">
        <f t="shared" si="19"/>
        <v>78679.62</v>
      </c>
      <c r="L53" s="144">
        <v>66190.41</v>
      </c>
      <c r="M53" s="143">
        <v>11759.12</v>
      </c>
      <c r="N53" s="143">
        <v>730.09</v>
      </c>
      <c r="O53" s="10">
        <v>0</v>
      </c>
      <c r="P53" s="60">
        <v>0</v>
      </c>
      <c r="Q53" s="58">
        <f>R53+S53+T53</f>
        <v>27868.35</v>
      </c>
      <c r="R53" s="143">
        <v>21804.17</v>
      </c>
      <c r="S53" s="143">
        <v>5381.72</v>
      </c>
      <c r="T53" s="143">
        <v>682.46</v>
      </c>
      <c r="U53" s="10">
        <v>0</v>
      </c>
      <c r="V53" s="78">
        <v>0</v>
      </c>
    </row>
    <row r="54" spans="1:22" x14ac:dyDescent="0.3">
      <c r="A54" s="187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2" x14ac:dyDescent="0.3">
      <c r="A55" s="187"/>
      <c r="B55" s="68" t="s">
        <v>76</v>
      </c>
      <c r="C55" s="45">
        <f>D55</f>
        <v>261137.01000000004</v>
      </c>
      <c r="D55" s="40">
        <f t="shared" si="17"/>
        <v>261137.01000000004</v>
      </c>
      <c r="E55" s="54">
        <f>F55+G55+H55+I55+J55</f>
        <v>146402.92000000001</v>
      </c>
      <c r="F55" s="46">
        <v>85091.46</v>
      </c>
      <c r="G55" s="5">
        <v>28331.95</v>
      </c>
      <c r="H55" s="5">
        <v>4438.55</v>
      </c>
      <c r="I55" s="5">
        <v>15982.5</v>
      </c>
      <c r="J55" s="36">
        <v>12558.46</v>
      </c>
      <c r="K55" s="54">
        <f t="shared" si="19"/>
        <v>68177.48</v>
      </c>
      <c r="L55" s="137">
        <v>66848.23</v>
      </c>
      <c r="M55" s="5">
        <v>960</v>
      </c>
      <c r="N55" s="5">
        <v>369.25</v>
      </c>
      <c r="O55" s="5">
        <v>0</v>
      </c>
      <c r="P55" s="61">
        <v>0</v>
      </c>
      <c r="Q55" s="55">
        <f>R55+S55+T55+U55+V55</f>
        <v>46556.610000000008</v>
      </c>
      <c r="R55" s="46">
        <v>42268.9</v>
      </c>
      <c r="S55" s="5">
        <v>3268.59</v>
      </c>
      <c r="T55" s="5">
        <v>1019.12</v>
      </c>
      <c r="U55" s="5">
        <v>0</v>
      </c>
      <c r="V55" s="36">
        <v>0</v>
      </c>
    </row>
    <row r="56" spans="1:22" x14ac:dyDescent="0.3">
      <c r="A56" s="187"/>
      <c r="B56" s="68" t="s">
        <v>77</v>
      </c>
      <c r="C56" s="45">
        <f>D56</f>
        <v>238077.24999999997</v>
      </c>
      <c r="D56" s="40">
        <f>E56+K56+Q56</f>
        <v>238077.24999999997</v>
      </c>
      <c r="E56" s="54">
        <f>F56+G56+H56+I56+J56</f>
        <v>70637.37</v>
      </c>
      <c r="F56" s="46">
        <v>42803.02</v>
      </c>
      <c r="G56" s="5">
        <v>19417.2</v>
      </c>
      <c r="H56" s="5">
        <v>4247.1499999999996</v>
      </c>
      <c r="I56" s="157">
        <v>4170</v>
      </c>
      <c r="J56" s="156">
        <v>0</v>
      </c>
      <c r="K56" s="54">
        <f t="shared" si="19"/>
        <v>140434.58999999997</v>
      </c>
      <c r="L56" s="46">
        <v>136008.04999999999</v>
      </c>
      <c r="M56" s="5">
        <v>3020.55</v>
      </c>
      <c r="N56" s="5">
        <v>1405.99</v>
      </c>
      <c r="O56" s="5">
        <v>0</v>
      </c>
      <c r="P56" s="61">
        <v>0</v>
      </c>
      <c r="Q56" s="55">
        <f>R56+S56+T56+U56+V56</f>
        <v>27005.29</v>
      </c>
      <c r="R56" s="46">
        <v>18599.87</v>
      </c>
      <c r="S56" s="5">
        <v>7858.74</v>
      </c>
      <c r="T56" s="5">
        <v>546.67999999999995</v>
      </c>
      <c r="U56" s="5">
        <v>0</v>
      </c>
      <c r="V56" s="36">
        <v>0</v>
      </c>
    </row>
    <row r="57" spans="1:22" x14ac:dyDescent="0.3">
      <c r="A57" s="187"/>
      <c r="B57" s="68" t="s">
        <v>78</v>
      </c>
      <c r="C57" s="45">
        <f t="shared" si="16"/>
        <v>302072.53000000003</v>
      </c>
      <c r="D57" s="40">
        <f t="shared" si="17"/>
        <v>302072.53000000003</v>
      </c>
      <c r="E57" s="54">
        <f t="shared" si="18"/>
        <v>165147.9</v>
      </c>
      <c r="F57" s="46">
        <v>43008.25</v>
      </c>
      <c r="G57" s="5">
        <v>29206.31</v>
      </c>
      <c r="H57" s="5">
        <v>3568.01</v>
      </c>
      <c r="I57" s="5">
        <v>2500</v>
      </c>
      <c r="J57" s="36">
        <v>86865.33</v>
      </c>
      <c r="K57" s="54">
        <f t="shared" si="19"/>
        <v>100820.88</v>
      </c>
      <c r="L57" s="46">
        <v>64016.25</v>
      </c>
      <c r="M57" s="5">
        <v>36102.76</v>
      </c>
      <c r="N57" s="5">
        <v>701.87</v>
      </c>
      <c r="O57" s="5">
        <v>0</v>
      </c>
      <c r="P57" s="61">
        <v>0</v>
      </c>
      <c r="Q57" s="55">
        <f>R57+S57+T57+U57+V57</f>
        <v>36103.75</v>
      </c>
      <c r="R57" s="46">
        <v>19874.03</v>
      </c>
      <c r="S57" s="5">
        <v>15663.43</v>
      </c>
      <c r="T57" s="5">
        <v>566.29</v>
      </c>
      <c r="U57" s="5">
        <v>0</v>
      </c>
      <c r="V57" s="36">
        <v>0</v>
      </c>
    </row>
    <row r="58" spans="1:22" ht="15" thickBot="1" x14ac:dyDescent="0.35">
      <c r="A58" s="187"/>
      <c r="B58" s="69" t="s">
        <v>79</v>
      </c>
      <c r="C58" s="45">
        <f t="shared" si="16"/>
        <v>459949.24</v>
      </c>
      <c r="D58" s="40">
        <f t="shared" si="17"/>
        <v>459949.24</v>
      </c>
      <c r="E58" s="56">
        <f t="shared" ref="E58" si="21">F58+G58+H58+I58+J58</f>
        <v>246862.63</v>
      </c>
      <c r="F58" s="47">
        <v>49001.86</v>
      </c>
      <c r="G58" s="6">
        <v>18204.16</v>
      </c>
      <c r="H58" s="6">
        <v>4597.6499999999996</v>
      </c>
      <c r="I58" s="6">
        <v>11646.99</v>
      </c>
      <c r="J58" s="37">
        <v>163411.97</v>
      </c>
      <c r="K58" s="54">
        <f t="shared" si="19"/>
        <v>162412.59999999998</v>
      </c>
      <c r="L58" s="47">
        <v>133357.5</v>
      </c>
      <c r="M58" s="6">
        <v>23563.52</v>
      </c>
      <c r="N58" s="6">
        <v>5491.58</v>
      </c>
      <c r="O58" s="6"/>
      <c r="P58" s="62"/>
      <c r="Q58" s="56">
        <f t="shared" ref="Q58" si="22">R58+S58+T58+U58+V58</f>
        <v>50674.009999999995</v>
      </c>
      <c r="R58" s="47">
        <v>20024.73</v>
      </c>
      <c r="S58" s="6">
        <v>27619.72</v>
      </c>
      <c r="T58" s="6">
        <v>3029.56</v>
      </c>
      <c r="U58" s="6"/>
      <c r="V58" s="37"/>
    </row>
    <row r="59" spans="1:22" ht="15" thickBot="1" x14ac:dyDescent="0.35">
      <c r="A59" s="188"/>
      <c r="B59" s="72" t="s">
        <v>80</v>
      </c>
      <c r="C59" s="73">
        <f>SUM(C47:C58)</f>
        <v>2708351.0599999996</v>
      </c>
      <c r="D59" s="74">
        <f t="shared" ref="D59:V59" si="23">SUM(D47:D58)</f>
        <v>2598474.6100000003</v>
      </c>
      <c r="E59" s="75">
        <f t="shared" si="23"/>
        <v>1239767.2000000002</v>
      </c>
      <c r="F59" s="73">
        <f t="shared" si="23"/>
        <v>472726.67000000004</v>
      </c>
      <c r="G59" s="76">
        <f t="shared" si="23"/>
        <v>218587.9</v>
      </c>
      <c r="H59" s="76">
        <f t="shared" si="23"/>
        <v>45691.51</v>
      </c>
      <c r="I59" s="76">
        <f t="shared" si="23"/>
        <v>71067</v>
      </c>
      <c r="J59" s="77">
        <f t="shared" si="23"/>
        <v>431694.12</v>
      </c>
      <c r="K59" s="75">
        <f t="shared" si="23"/>
        <v>1095790.8599999999</v>
      </c>
      <c r="L59" s="73">
        <f>SUM(L47:L58)</f>
        <v>955161.44</v>
      </c>
      <c r="M59" s="76">
        <f t="shared" si="23"/>
        <v>111625.22000000002</v>
      </c>
      <c r="N59" s="76">
        <f t="shared" si="23"/>
        <v>14004.199999999999</v>
      </c>
      <c r="O59" s="76">
        <f t="shared" si="23"/>
        <v>15000</v>
      </c>
      <c r="P59" s="74">
        <f t="shared" si="23"/>
        <v>0</v>
      </c>
      <c r="Q59" s="75">
        <f t="shared" si="23"/>
        <v>372884</v>
      </c>
      <c r="R59" s="73">
        <f t="shared" si="23"/>
        <v>263199.09999999998</v>
      </c>
      <c r="S59" s="76">
        <f t="shared" si="23"/>
        <v>73449.36</v>
      </c>
      <c r="T59" s="76">
        <f t="shared" si="23"/>
        <v>8937.4600000000009</v>
      </c>
      <c r="U59" s="76">
        <f t="shared" si="23"/>
        <v>0</v>
      </c>
      <c r="V59" s="77">
        <f t="shared" si="23"/>
        <v>27298.080000000002</v>
      </c>
    </row>
    <row r="60" spans="1:22" s="4" customFormat="1" x14ac:dyDescent="0.3">
      <c r="A60" s="183">
        <v>2023</v>
      </c>
      <c r="B60" s="67" t="s">
        <v>82</v>
      </c>
      <c r="C60" s="45">
        <f>E60+K60+Q60</f>
        <v>135022.33000000002</v>
      </c>
      <c r="D60" s="40">
        <f>E60+K60+Q60</f>
        <v>135022.33000000002</v>
      </c>
      <c r="E60" s="54">
        <f>SUM(F60:J60)</f>
        <v>50327.14</v>
      </c>
      <c r="F60" s="45">
        <v>42470.57</v>
      </c>
      <c r="G60" s="1">
        <v>1074.7</v>
      </c>
      <c r="H60" s="174">
        <v>6781.87</v>
      </c>
      <c r="I60" s="175" t="s">
        <v>94</v>
      </c>
      <c r="J60" s="175" t="s">
        <v>94</v>
      </c>
      <c r="K60" s="174">
        <f>L60</f>
        <v>19400.68</v>
      </c>
      <c r="L60" s="173">
        <v>19400.68</v>
      </c>
      <c r="M60" s="173">
        <v>0</v>
      </c>
      <c r="N60" s="173">
        <v>0</v>
      </c>
      <c r="O60" s="173">
        <v>0</v>
      </c>
      <c r="P60" s="173">
        <v>0</v>
      </c>
      <c r="Q60" s="54">
        <f>R60+S60+T60+U60+V60</f>
        <v>65294.51</v>
      </c>
      <c r="R60" s="80">
        <v>65294.51</v>
      </c>
      <c r="S60" s="1">
        <v>0</v>
      </c>
      <c r="T60" s="13">
        <v>0</v>
      </c>
      <c r="U60" s="1">
        <v>0</v>
      </c>
      <c r="V60" s="35">
        <v>0</v>
      </c>
    </row>
    <row r="61" spans="1:22" s="4" customFormat="1" x14ac:dyDescent="0.3">
      <c r="A61" s="184"/>
      <c r="B61" s="68" t="s">
        <v>83</v>
      </c>
      <c r="C61" s="45">
        <f t="shared" ref="C61:C62" si="24">E61+K61+Q61</f>
        <v>184300.77000000002</v>
      </c>
      <c r="D61" s="40">
        <f t="shared" ref="D61:D62" si="25">E61+K61+Q61</f>
        <v>184300.77000000002</v>
      </c>
      <c r="E61" s="54">
        <f t="shared" ref="E61:E65" si="26">F61+G61+H61+I61+J61</f>
        <v>80923.59</v>
      </c>
      <c r="F61" s="46">
        <v>53465.82</v>
      </c>
      <c r="G61" s="1">
        <v>20822.73</v>
      </c>
      <c r="H61" s="1">
        <v>4835.04</v>
      </c>
      <c r="I61" s="7">
        <v>1800</v>
      </c>
      <c r="J61" s="176">
        <v>0</v>
      </c>
      <c r="K61" s="54">
        <f t="shared" ref="K61:K62" si="27">L61+M61+N61+O61+P61</f>
        <v>73770.12000000001</v>
      </c>
      <c r="L61" s="46">
        <v>72910.69</v>
      </c>
      <c r="M61" s="7">
        <v>297.20999999999998</v>
      </c>
      <c r="N61" s="7">
        <v>562.22</v>
      </c>
      <c r="O61" s="7">
        <v>0</v>
      </c>
      <c r="P61" s="61">
        <v>0</v>
      </c>
      <c r="Q61" s="54">
        <f t="shared" ref="Q61:Q62" si="28">R61+S61+T61+U61+V61</f>
        <v>29607.059999999998</v>
      </c>
      <c r="R61" s="46">
        <v>22232.71</v>
      </c>
      <c r="S61" s="7">
        <v>6374.35</v>
      </c>
      <c r="T61" s="5">
        <v>1000</v>
      </c>
      <c r="U61" s="7">
        <v>0</v>
      </c>
      <c r="V61" s="35">
        <v>0</v>
      </c>
    </row>
    <row r="62" spans="1:22" s="4" customFormat="1" x14ac:dyDescent="0.3">
      <c r="A62" s="184"/>
      <c r="B62" s="68" t="s">
        <v>84</v>
      </c>
      <c r="C62" s="45">
        <f t="shared" si="24"/>
        <v>0</v>
      </c>
      <c r="D62" s="40">
        <f t="shared" si="25"/>
        <v>0</v>
      </c>
      <c r="E62" s="54">
        <f t="shared" si="26"/>
        <v>0</v>
      </c>
      <c r="F62" s="46">
        <v>0</v>
      </c>
      <c r="G62" s="7">
        <v>0</v>
      </c>
      <c r="H62" s="7">
        <v>0</v>
      </c>
      <c r="I62" s="7">
        <v>0</v>
      </c>
      <c r="J62" s="36">
        <v>0</v>
      </c>
      <c r="K62" s="54">
        <f t="shared" si="27"/>
        <v>0</v>
      </c>
      <c r="L62" s="46">
        <v>0</v>
      </c>
      <c r="M62" s="7">
        <v>0</v>
      </c>
      <c r="N62" s="7">
        <v>0</v>
      </c>
      <c r="O62" s="7">
        <v>0</v>
      </c>
      <c r="P62" s="61"/>
      <c r="Q62" s="54">
        <f t="shared" si="28"/>
        <v>0</v>
      </c>
      <c r="R62" s="46">
        <v>0</v>
      </c>
      <c r="S62" s="7">
        <v>0</v>
      </c>
      <c r="T62" s="7">
        <v>0</v>
      </c>
      <c r="U62" s="7"/>
      <c r="V62" s="35">
        <v>0</v>
      </c>
    </row>
    <row r="63" spans="1:22" s="4" customFormat="1" x14ac:dyDescent="0.3">
      <c r="A63" s="184"/>
      <c r="B63" s="68" t="s">
        <v>85</v>
      </c>
      <c r="C63" s="45"/>
      <c r="D63" s="40"/>
      <c r="E63" s="54">
        <f t="shared" si="26"/>
        <v>0</v>
      </c>
      <c r="F63" s="46">
        <v>0</v>
      </c>
      <c r="G63" s="7">
        <v>0</v>
      </c>
      <c r="H63" s="7">
        <v>0</v>
      </c>
      <c r="I63" s="7">
        <v>0</v>
      </c>
      <c r="J63" s="36">
        <v>0</v>
      </c>
      <c r="K63" s="54">
        <f>L63+M63+N63+O63</f>
        <v>0</v>
      </c>
      <c r="L63" s="46">
        <v>0</v>
      </c>
      <c r="M63" s="7">
        <v>0</v>
      </c>
      <c r="N63" s="7">
        <v>0</v>
      </c>
      <c r="O63" s="7">
        <v>0</v>
      </c>
      <c r="P63" s="61">
        <v>0</v>
      </c>
      <c r="Q63" s="55">
        <f>R63+S63+T63+U63++V63</f>
        <v>0</v>
      </c>
      <c r="R63" s="46">
        <v>0</v>
      </c>
      <c r="S63" s="7">
        <v>0</v>
      </c>
      <c r="T63" s="7">
        <v>0</v>
      </c>
      <c r="U63" s="5">
        <v>0</v>
      </c>
      <c r="V63" s="35">
        <v>0</v>
      </c>
    </row>
    <row r="64" spans="1:22" s="4" customFormat="1" x14ac:dyDescent="0.3">
      <c r="A64" s="184"/>
      <c r="B64" s="68" t="s">
        <v>86</v>
      </c>
      <c r="C64" s="45">
        <f t="shared" ref="C64:C66" si="29">E64+K64+Q64</f>
        <v>0</v>
      </c>
      <c r="D64" s="40">
        <f t="shared" ref="D64:D68" si="30">E64+K64+Q64</f>
        <v>0</v>
      </c>
      <c r="E64" s="54">
        <f t="shared" si="26"/>
        <v>0</v>
      </c>
      <c r="F64" s="46">
        <v>0</v>
      </c>
      <c r="G64" s="7">
        <v>0</v>
      </c>
      <c r="H64" s="7">
        <v>0</v>
      </c>
      <c r="I64" s="7">
        <v>0</v>
      </c>
      <c r="J64" s="36">
        <v>0</v>
      </c>
      <c r="K64" s="54">
        <f t="shared" ref="K64:K71" si="31">L64+M64+N64+O64+P64</f>
        <v>0</v>
      </c>
      <c r="L64" s="46">
        <v>0</v>
      </c>
      <c r="M64" s="7">
        <v>0</v>
      </c>
      <c r="N64" s="7">
        <v>0</v>
      </c>
      <c r="O64" s="7">
        <v>0</v>
      </c>
      <c r="P64" s="61">
        <v>0</v>
      </c>
      <c r="Q64" s="55">
        <f>R64+S64+T64+U64++V64</f>
        <v>0</v>
      </c>
      <c r="R64" s="46">
        <v>0</v>
      </c>
      <c r="S64" s="7">
        <v>0</v>
      </c>
      <c r="T64" s="7">
        <v>0</v>
      </c>
      <c r="U64" s="5">
        <v>0</v>
      </c>
      <c r="V64" s="35">
        <v>0</v>
      </c>
    </row>
    <row r="65" spans="1:22" s="4" customFormat="1" x14ac:dyDescent="0.3">
      <c r="A65" s="184"/>
      <c r="B65" s="68" t="s">
        <v>87</v>
      </c>
      <c r="C65" s="45">
        <f t="shared" si="29"/>
        <v>0</v>
      </c>
      <c r="D65" s="40">
        <f t="shared" si="30"/>
        <v>0</v>
      </c>
      <c r="E65" s="54">
        <f t="shared" si="26"/>
        <v>0</v>
      </c>
      <c r="F65" s="46">
        <v>0</v>
      </c>
      <c r="G65" s="7">
        <v>0</v>
      </c>
      <c r="H65" s="7">
        <v>0</v>
      </c>
      <c r="I65" s="7">
        <v>0</v>
      </c>
      <c r="J65" s="36">
        <v>0</v>
      </c>
      <c r="K65" s="54">
        <f t="shared" si="31"/>
        <v>0</v>
      </c>
      <c r="L65" s="46">
        <v>0</v>
      </c>
      <c r="M65" s="7">
        <v>0</v>
      </c>
      <c r="N65" s="7">
        <v>0</v>
      </c>
      <c r="O65" s="7">
        <v>0</v>
      </c>
      <c r="P65" s="61">
        <v>0</v>
      </c>
      <c r="Q65" s="55">
        <f>R65+S65+T65+U65+V65</f>
        <v>0</v>
      </c>
      <c r="R65" s="46">
        <v>0</v>
      </c>
      <c r="S65" s="7">
        <v>0</v>
      </c>
      <c r="T65" s="7">
        <v>0</v>
      </c>
      <c r="U65" s="5">
        <v>0</v>
      </c>
      <c r="V65" s="35">
        <v>0</v>
      </c>
    </row>
    <row r="66" spans="1:22" s="4" customFormat="1" x14ac:dyDescent="0.3">
      <c r="A66" s="184"/>
      <c r="B66" s="71" t="s">
        <v>88</v>
      </c>
      <c r="C66" s="45">
        <f t="shared" si="29"/>
        <v>0</v>
      </c>
      <c r="D66" s="40">
        <f t="shared" si="30"/>
        <v>0</v>
      </c>
      <c r="E66" s="54">
        <f>F66+G66+H66+I66+J66</f>
        <v>0</v>
      </c>
      <c r="F66" s="46">
        <v>0</v>
      </c>
      <c r="G66" s="7">
        <v>0</v>
      </c>
      <c r="H66" s="7">
        <v>0</v>
      </c>
      <c r="I66" s="7">
        <v>0</v>
      </c>
      <c r="J66" s="36">
        <v>0</v>
      </c>
      <c r="K66" s="54">
        <f t="shared" si="31"/>
        <v>0</v>
      </c>
      <c r="L66" s="46">
        <v>0</v>
      </c>
      <c r="M66" s="7">
        <v>0</v>
      </c>
      <c r="N66" s="7">
        <v>0</v>
      </c>
      <c r="O66" s="7">
        <v>0</v>
      </c>
      <c r="P66" s="60">
        <v>0</v>
      </c>
      <c r="Q66" s="58">
        <f>R66+S66+T66</f>
        <v>0</v>
      </c>
      <c r="R66" s="46">
        <v>0</v>
      </c>
      <c r="S66" s="7">
        <v>0</v>
      </c>
      <c r="T66" s="7">
        <v>0</v>
      </c>
      <c r="U66" s="10">
        <v>0</v>
      </c>
      <c r="V66" s="35">
        <v>0</v>
      </c>
    </row>
    <row r="67" spans="1:22" s="4" customFormat="1" x14ac:dyDescent="0.3">
      <c r="A67" s="184"/>
      <c r="B67" s="68" t="s">
        <v>89</v>
      </c>
      <c r="C67" s="45">
        <f>E67+K67+Q67</f>
        <v>0</v>
      </c>
      <c r="D67" s="40">
        <f t="shared" si="30"/>
        <v>0</v>
      </c>
      <c r="E67" s="54">
        <f t="shared" ref="E67" si="32">F67+G67+H67+I67+J67</f>
        <v>0</v>
      </c>
      <c r="F67" s="46">
        <v>0</v>
      </c>
      <c r="G67" s="7">
        <v>0</v>
      </c>
      <c r="H67" s="7">
        <v>0</v>
      </c>
      <c r="I67" s="7">
        <v>0</v>
      </c>
      <c r="J67" s="36">
        <v>0</v>
      </c>
      <c r="K67" s="54">
        <f t="shared" si="31"/>
        <v>0</v>
      </c>
      <c r="L67" s="46">
        <v>0</v>
      </c>
      <c r="M67" s="7">
        <v>0</v>
      </c>
      <c r="N67" s="7">
        <v>0</v>
      </c>
      <c r="O67" s="7">
        <v>0</v>
      </c>
      <c r="P67" s="61">
        <v>0</v>
      </c>
      <c r="Q67" s="55">
        <f>R67+S67+T67+U67+V67</f>
        <v>0</v>
      </c>
      <c r="R67" s="46">
        <v>0</v>
      </c>
      <c r="S67" s="7">
        <v>0</v>
      </c>
      <c r="T67" s="7">
        <v>0</v>
      </c>
      <c r="U67" s="5">
        <v>0</v>
      </c>
      <c r="V67" s="35">
        <v>0</v>
      </c>
    </row>
    <row r="68" spans="1:22" s="4" customFormat="1" x14ac:dyDescent="0.3">
      <c r="A68" s="184"/>
      <c r="B68" s="68" t="s">
        <v>90</v>
      </c>
      <c r="C68" s="45">
        <f>D68</f>
        <v>0</v>
      </c>
      <c r="D68" s="40">
        <f t="shared" si="30"/>
        <v>0</v>
      </c>
      <c r="E68" s="54">
        <f>F68+G68+H68+I68+J68</f>
        <v>0</v>
      </c>
      <c r="F68" s="46">
        <v>0</v>
      </c>
      <c r="G68" s="7">
        <v>0</v>
      </c>
      <c r="H68" s="7">
        <v>0</v>
      </c>
      <c r="I68" s="7">
        <v>0</v>
      </c>
      <c r="J68" s="36">
        <v>0</v>
      </c>
      <c r="K68" s="54">
        <f t="shared" si="31"/>
        <v>0</v>
      </c>
      <c r="L68" s="46">
        <v>0</v>
      </c>
      <c r="M68" s="7">
        <v>0</v>
      </c>
      <c r="N68" s="7">
        <v>0</v>
      </c>
      <c r="O68" s="7">
        <v>0</v>
      </c>
      <c r="P68" s="61">
        <v>0</v>
      </c>
      <c r="Q68" s="55">
        <f>R68+S68+T68+U68+V68</f>
        <v>0</v>
      </c>
      <c r="R68" s="46">
        <v>0</v>
      </c>
      <c r="S68" s="7">
        <v>0</v>
      </c>
      <c r="T68" s="7">
        <v>0</v>
      </c>
      <c r="U68" s="5">
        <v>0</v>
      </c>
      <c r="V68" s="35">
        <v>0</v>
      </c>
    </row>
    <row r="69" spans="1:22" s="4" customFormat="1" x14ac:dyDescent="0.3">
      <c r="A69" s="184"/>
      <c r="B69" s="68" t="s">
        <v>91</v>
      </c>
      <c r="C69" s="45">
        <f>D69</f>
        <v>0</v>
      </c>
      <c r="D69" s="40">
        <f>E69+K69+Q69</f>
        <v>0</v>
      </c>
      <c r="E69" s="54">
        <f>F69+G69+H69+I69+J69</f>
        <v>0</v>
      </c>
      <c r="F69" s="46">
        <v>0</v>
      </c>
      <c r="G69" s="7">
        <v>0</v>
      </c>
      <c r="H69" s="7">
        <v>0</v>
      </c>
      <c r="I69" s="7">
        <v>0</v>
      </c>
      <c r="J69" s="36">
        <v>0</v>
      </c>
      <c r="K69" s="54">
        <f t="shared" si="31"/>
        <v>0</v>
      </c>
      <c r="L69" s="46">
        <v>0</v>
      </c>
      <c r="M69" s="7">
        <v>0</v>
      </c>
      <c r="N69" s="7">
        <v>0</v>
      </c>
      <c r="O69" s="7">
        <v>0</v>
      </c>
      <c r="P69" s="61">
        <v>0</v>
      </c>
      <c r="Q69" s="55">
        <f>R69+S69+T69+U69+V69</f>
        <v>0</v>
      </c>
      <c r="R69" s="46">
        <v>0</v>
      </c>
      <c r="S69" s="7">
        <v>0</v>
      </c>
      <c r="T69" s="7">
        <v>0</v>
      </c>
      <c r="U69" s="5">
        <v>0</v>
      </c>
      <c r="V69" s="35">
        <v>0</v>
      </c>
    </row>
    <row r="70" spans="1:22" s="4" customFormat="1" x14ac:dyDescent="0.3">
      <c r="A70" s="184"/>
      <c r="B70" s="68" t="s">
        <v>92</v>
      </c>
      <c r="C70" s="45">
        <f t="shared" ref="C70:C71" si="33">E70+K70+Q70</f>
        <v>0</v>
      </c>
      <c r="D70" s="40">
        <f t="shared" ref="D70:D71" si="34">E70+K70+Q70</f>
        <v>0</v>
      </c>
      <c r="E70" s="54">
        <f t="shared" ref="E70:E71" si="35">F70+G70+H70+I70+J70</f>
        <v>0</v>
      </c>
      <c r="F70" s="46">
        <v>0</v>
      </c>
      <c r="G70" s="7">
        <v>0</v>
      </c>
      <c r="H70" s="7">
        <v>0</v>
      </c>
      <c r="I70" s="7">
        <v>0</v>
      </c>
      <c r="J70" s="36">
        <v>0</v>
      </c>
      <c r="K70" s="54">
        <f t="shared" si="31"/>
        <v>0</v>
      </c>
      <c r="L70" s="46">
        <v>0</v>
      </c>
      <c r="M70" s="7">
        <v>0</v>
      </c>
      <c r="N70" s="7">
        <v>0</v>
      </c>
      <c r="O70" s="7">
        <v>0</v>
      </c>
      <c r="P70" s="61">
        <v>0</v>
      </c>
      <c r="Q70" s="55">
        <f>R70+S70+T70+U70+V70</f>
        <v>0</v>
      </c>
      <c r="R70" s="46">
        <v>0</v>
      </c>
      <c r="S70" s="7">
        <v>0</v>
      </c>
      <c r="T70" s="7">
        <v>0</v>
      </c>
      <c r="U70" s="5">
        <v>0</v>
      </c>
      <c r="V70" s="35">
        <v>0</v>
      </c>
    </row>
    <row r="71" spans="1:22" s="4" customFormat="1" ht="15" thickBot="1" x14ac:dyDescent="0.35">
      <c r="A71" s="184"/>
      <c r="B71" s="69" t="s">
        <v>93</v>
      </c>
      <c r="C71" s="45">
        <f t="shared" si="33"/>
        <v>0</v>
      </c>
      <c r="D71" s="40">
        <f t="shared" si="34"/>
        <v>0</v>
      </c>
      <c r="E71" s="56">
        <f t="shared" si="35"/>
        <v>0</v>
      </c>
      <c r="F71" s="46">
        <v>0</v>
      </c>
      <c r="G71" s="7">
        <v>0</v>
      </c>
      <c r="H71" s="7">
        <v>0</v>
      </c>
      <c r="I71" s="7">
        <v>0</v>
      </c>
      <c r="J71" s="36">
        <v>0</v>
      </c>
      <c r="K71" s="54">
        <f t="shared" si="31"/>
        <v>0</v>
      </c>
      <c r="L71" s="46">
        <v>0</v>
      </c>
      <c r="M71" s="7">
        <v>0</v>
      </c>
      <c r="N71" s="7">
        <v>0</v>
      </c>
      <c r="O71" s="7">
        <v>0</v>
      </c>
      <c r="P71" s="62"/>
      <c r="Q71" s="56">
        <f t="shared" ref="Q71" si="36">R71+S71+T71+U71+V71</f>
        <v>0</v>
      </c>
      <c r="R71" s="46">
        <v>0</v>
      </c>
      <c r="S71" s="7">
        <v>0</v>
      </c>
      <c r="T71" s="6">
        <v>0</v>
      </c>
      <c r="U71" s="6">
        <v>0</v>
      </c>
      <c r="V71" s="35">
        <v>0</v>
      </c>
    </row>
    <row r="72" spans="1:22" s="4" customFormat="1" ht="15" thickBot="1" x14ac:dyDescent="0.35">
      <c r="A72" s="185"/>
      <c r="B72" s="165" t="s">
        <v>81</v>
      </c>
      <c r="C72" s="166">
        <f>SUM(C60:C71)</f>
        <v>319323.10000000003</v>
      </c>
      <c r="D72" s="167">
        <f t="shared" ref="D72:K72" si="37">SUM(D60:D71)</f>
        <v>319323.10000000003</v>
      </c>
      <c r="E72" s="168">
        <f t="shared" si="37"/>
        <v>131250.72999999998</v>
      </c>
      <c r="F72" s="169">
        <f t="shared" si="37"/>
        <v>95936.39</v>
      </c>
      <c r="G72" s="170">
        <f>SUM(G60:G71)</f>
        <v>21897.43</v>
      </c>
      <c r="H72" s="170">
        <f t="shared" si="37"/>
        <v>11616.91</v>
      </c>
      <c r="I72" s="170">
        <f>SUM(I60:I71)</f>
        <v>1800</v>
      </c>
      <c r="J72" s="171">
        <f>SUM(J60:J71)</f>
        <v>0</v>
      </c>
      <c r="K72" s="168">
        <f t="shared" si="37"/>
        <v>93170.800000000017</v>
      </c>
      <c r="L72" s="169">
        <f>SUM(L60:L71)</f>
        <v>92311.37</v>
      </c>
      <c r="M72" s="170">
        <f>SUM(M60:M71)</f>
        <v>297.20999999999998</v>
      </c>
      <c r="N72" s="170">
        <f t="shared" ref="N72:U72" si="38">SUM(N60:N71)</f>
        <v>562.22</v>
      </c>
      <c r="O72" s="170">
        <f t="shared" si="38"/>
        <v>0</v>
      </c>
      <c r="P72" s="172">
        <f t="shared" si="38"/>
        <v>0</v>
      </c>
      <c r="Q72" s="168">
        <f t="shared" si="38"/>
        <v>94901.57</v>
      </c>
      <c r="R72" s="169">
        <f>SUM(R60:R71)</f>
        <v>87527.22</v>
      </c>
      <c r="S72" s="170">
        <f>SUM(S60:S71)</f>
        <v>6374.35</v>
      </c>
      <c r="T72" s="170">
        <f>SUM(T60:T71)</f>
        <v>1000</v>
      </c>
      <c r="U72" s="170">
        <f t="shared" si="38"/>
        <v>0</v>
      </c>
      <c r="V72" s="171"/>
    </row>
    <row r="74" spans="1:22" x14ac:dyDescent="0.3">
      <c r="G74" s="138"/>
    </row>
  </sheetData>
  <mergeCells count="12">
    <mergeCell ref="A60:A72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Janar-Shkurt 2023</vt:lpstr>
      <vt:lpstr>Pagesat Janar-Shkurt 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NB</cp:lastModifiedBy>
  <cp:lastPrinted>2021-12-03T08:46:35Z</cp:lastPrinted>
  <dcterms:created xsi:type="dcterms:W3CDTF">2020-04-01T20:14:43Z</dcterms:created>
  <dcterms:modified xsi:type="dcterms:W3CDTF">2023-04-05T06:53:02Z</dcterms:modified>
</cp:coreProperties>
</file>