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1570" windowHeight="8085"/>
  </bookViews>
  <sheets>
    <sheet name="Pagesat Janar-Tetor 2022" sheetId="1" r:id="rId1"/>
    <sheet name="Pranimet Janar-Tetor 2022" sheetId="3" r:id="rId2"/>
  </sheets>
  <calcPr calcId="162913"/>
</workbook>
</file>

<file path=xl/calcChain.xml><?xml version="1.0" encoding="utf-8"?>
<calcChain xmlns="http://schemas.openxmlformats.org/spreadsheetml/2006/main"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<sst xmlns="http://schemas.openxmlformats.org/spreadsheetml/2006/main" count="143" uniqueCount="81">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</sst>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88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5" fillId="0" borderId="68" xfId="125" applyNumberFormat="1" applyFont="1" applyFill="1" applyBorder="1"/>
    <xf numFmtId="4" fontId="36" fillId="52" borderId="69" xfId="0" applyNumberFormat="1" applyFont="1" applyFill="1" applyBorder="1" applyAlignment="1" applyProtection="1">
      <alignment horizontal="right" vertical="center" wrapText="1"/>
    </xf>
    <xf numFmtId="166" fontId="35" fillId="0" borderId="70" xfId="125" applyNumberFormat="1" applyFont="1" applyFill="1" applyBorder="1"/>
    <xf numFmtId="166" fontId="34" fillId="0" borderId="71" xfId="125" applyNumberFormat="1" applyFont="1" applyFill="1" applyBorder="1"/>
    <xf numFmtId="4" fontId="37" fillId="52" borderId="69" xfId="0" applyNumberFormat="1" applyFont="1" applyFill="1" applyBorder="1" applyAlignment="1" applyProtection="1">
      <alignment horizontal="right" vertical="center" wrapText="1"/>
    </xf>
    <xf numFmtId="4" fontId="38" fillId="52" borderId="69" xfId="0" applyNumberFormat="1" applyFont="1" applyFill="1" applyBorder="1" applyAlignment="1" applyProtection="1">
      <alignment horizontal="right" vertical="center" wrapText="1"/>
    </xf>
    <xf numFmtId="164" fontId="1" fillId="0" borderId="72" xfId="1" applyFont="1" applyBorder="1"/>
    <xf numFmtId="4" fontId="0" fillId="0" borderId="63" xfId="0" applyNumberFormat="1" applyBorder="1"/>
    <xf numFmtId="166" fontId="0" fillId="0" borderId="0" xfId="0" applyNumberFormat="1"/>
    <xf numFmtId="0" fontId="0" fillId="0" borderId="0" xfId="0" applyAlignment="1">
      <alignment wrapText="1"/>
    </xf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5" fillId="0" borderId="43" xfId="125" applyNumberFormat="1" applyFont="1" applyFill="1" applyBorder="1"/>
    <xf numFmtId="166" fontId="35" fillId="0" borderId="73" xfId="125" applyNumberFormat="1" applyFont="1" applyFill="1" applyBorder="1"/>
    <xf numFmtId="166" fontId="35" fillId="33" borderId="22" xfId="125" applyNumberFormat="1" applyFont="1" applyFill="1" applyBorder="1"/>
    <xf numFmtId="166" fontId="35" fillId="0" borderId="63" xfId="125" applyNumberFormat="1" applyFont="1" applyFill="1" applyBorder="1"/>
    <xf numFmtId="166" fontId="35" fillId="33" borderId="63" xfId="125" applyNumberFormat="1" applyFont="1" applyFill="1" applyBorder="1"/>
    <xf numFmtId="4" fontId="39" fillId="52" borderId="63" xfId="0" applyNumberFormat="1" applyFont="1" applyFill="1" applyBorder="1" applyAlignment="1" applyProtection="1">
      <alignment vertical="center" wrapText="1"/>
    </xf>
    <xf numFmtId="4" fontId="37" fillId="52" borderId="63" xfId="0" applyNumberFormat="1" applyFont="1" applyFill="1" applyBorder="1" applyAlignment="1" applyProtection="1">
      <alignment vertical="center" wrapText="1"/>
    </xf>
    <xf numFmtId="165" fontId="0" fillId="0" borderId="74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6"/>
  <sheetViews>
    <sheetView tabSelected="1" workbookViewId="0">
      <pane xSplit="4" ySplit="6" topLeftCell="E43" activePane="bottomRight" state="frozen"/>
      <selection pane="topRight" activeCell="E1" sqref="E1"/>
      <selection pane="bottomLeft" activeCell="A7" sqref="A7"/>
      <selection pane="bottomRight" activeCell="E57" sqref="E57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4" width="13.85546875" customWidth="1"/>
    <col min="5" max="5" width="10.5703125" bestFit="1" customWidth="1"/>
    <col min="6" max="6" width="11.5703125" bestFit="1" customWidth="1"/>
    <col min="7" max="7" width="10.5703125" bestFit="1" customWidth="1"/>
    <col min="8" max="8" width="15.5703125" customWidth="1"/>
    <col min="9" max="9" width="12.7109375" customWidth="1"/>
    <col min="10" max="10" width="11" customWidth="1"/>
    <col min="11" max="11" width="10.5703125" bestFit="1" customWidth="1"/>
    <col min="12" max="12" width="9.140625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8" width="10.5703125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178"/>
      <c r="B6" s="178"/>
      <c r="C6" s="170" t="s">
        <v>0</v>
      </c>
      <c r="D6" s="168" t="s">
        <v>1</v>
      </c>
      <c r="E6" s="180" t="s">
        <v>2</v>
      </c>
      <c r="F6" s="28"/>
      <c r="G6" s="28"/>
      <c r="H6" s="28"/>
      <c r="I6" s="28"/>
      <c r="J6" s="79"/>
      <c r="K6" s="165" t="s">
        <v>7</v>
      </c>
      <c r="L6" s="29"/>
      <c r="M6" s="29"/>
      <c r="N6" s="29"/>
      <c r="O6" s="29"/>
      <c r="P6" s="29"/>
      <c r="Q6" s="167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179"/>
      <c r="B7" s="179"/>
      <c r="C7" s="171"/>
      <c r="D7" s="169"/>
      <c r="E7" s="181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166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166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175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176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176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176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176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176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176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176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176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176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176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176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177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172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173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173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173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173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173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173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173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173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173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173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173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174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162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163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163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163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163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163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163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163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163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163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163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163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164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162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163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2" x14ac:dyDescent="0.25">
      <c r="A49" s="163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2" x14ac:dyDescent="0.25">
      <c r="A50" s="163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2" x14ac:dyDescent="0.25">
      <c r="A51" s="163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2" x14ac:dyDescent="0.25">
      <c r="A52" s="163"/>
      <c r="B52" s="68" t="s">
        <v>73</v>
      </c>
      <c r="C52" s="45">
        <f t="shared" si="16"/>
        <v>171017.30999999997</v>
      </c>
      <c r="D52" s="40">
        <f t="shared" si="17"/>
        <v>171017.30999999997</v>
      </c>
      <c r="E52" s="54">
        <f t="shared" si="18"/>
        <v>64217.489999999991</v>
      </c>
      <c r="F52" s="46">
        <v>36814.28</v>
      </c>
      <c r="G52" s="5">
        <v>21988.51</v>
      </c>
      <c r="H52" s="5">
        <v>2814.7</v>
      </c>
      <c r="I52" s="5">
        <v>2600</v>
      </c>
      <c r="J52" s="36">
        <v>0</v>
      </c>
      <c r="K52" s="54">
        <f t="shared" si="19"/>
        <v>80849.539999999994</v>
      </c>
      <c r="L52" s="46">
        <v>64930.27</v>
      </c>
      <c r="M52" s="5">
        <v>13206.62</v>
      </c>
      <c r="N52" s="5">
        <v>2712.65</v>
      </c>
      <c r="O52" s="5">
        <v>0</v>
      </c>
      <c r="P52" s="61">
        <v>0</v>
      </c>
      <c r="Q52" s="55">
        <f>R52+S52+T52+U52+V52</f>
        <v>25950.28</v>
      </c>
      <c r="R52" s="46">
        <v>22769.79</v>
      </c>
      <c r="S52" s="5">
        <v>2999.28</v>
      </c>
      <c r="T52" s="5">
        <v>181.21</v>
      </c>
      <c r="U52" s="5">
        <v>0</v>
      </c>
      <c r="V52" s="36">
        <v>0</v>
      </c>
    </row>
    <row r="53" spans="1:22" x14ac:dyDescent="0.25">
      <c r="A53" s="163"/>
      <c r="B53" s="71" t="s">
        <v>74</v>
      </c>
      <c r="C53" s="45">
        <f t="shared" si="16"/>
        <v>208828.94</v>
      </c>
      <c r="D53" s="40">
        <f t="shared" si="17"/>
        <v>208828.94</v>
      </c>
      <c r="E53" s="54">
        <f>F53+G53+H53+I53+J53</f>
        <v>102280.97</v>
      </c>
      <c r="F53" s="145">
        <v>36553.699999999997</v>
      </c>
      <c r="G53" s="137">
        <v>46210.46</v>
      </c>
      <c r="H53" s="145">
        <v>2923.48</v>
      </c>
      <c r="I53" s="145">
        <v>1900</v>
      </c>
      <c r="J53" s="145">
        <v>14693.33</v>
      </c>
      <c r="K53" s="54">
        <f t="shared" si="19"/>
        <v>78679.62</v>
      </c>
      <c r="L53" s="146">
        <v>66190.41</v>
      </c>
      <c r="M53" s="145">
        <v>11759.12</v>
      </c>
      <c r="N53" s="145">
        <v>730.09</v>
      </c>
      <c r="O53" s="10">
        <v>0</v>
      </c>
      <c r="P53" s="60">
        <v>0</v>
      </c>
      <c r="Q53" s="58">
        <f>R53+S53+T53</f>
        <v>27868.35</v>
      </c>
      <c r="R53" s="145">
        <v>21804.17</v>
      </c>
      <c r="S53" s="145">
        <v>5381.72</v>
      </c>
      <c r="T53" s="145">
        <v>682.46</v>
      </c>
      <c r="U53" s="10">
        <v>0</v>
      </c>
      <c r="V53" s="78">
        <v>0</v>
      </c>
    </row>
    <row r="54" spans="1:22" x14ac:dyDescent="0.25">
      <c r="A54" s="163"/>
      <c r="B54" s="68" t="s">
        <v>75</v>
      </c>
      <c r="C54" s="45">
        <f>E54+K54+Q54</f>
        <v>185205.68</v>
      </c>
      <c r="D54" s="40">
        <f t="shared" si="17"/>
        <v>185205.68</v>
      </c>
      <c r="E54" s="54">
        <f t="shared" si="18"/>
        <v>147615.35999999999</v>
      </c>
      <c r="F54" s="46">
        <v>0</v>
      </c>
      <c r="G54" s="5">
        <v>17937.14</v>
      </c>
      <c r="H54" s="5">
        <v>4177.57</v>
      </c>
      <c r="I54" s="5">
        <v>21335.51</v>
      </c>
      <c r="J54" s="36">
        <v>104165.14</v>
      </c>
      <c r="K54" s="54">
        <f t="shared" si="19"/>
        <v>4105.22</v>
      </c>
      <c r="L54" s="46">
        <v>0</v>
      </c>
      <c r="M54" s="5">
        <v>3842.78</v>
      </c>
      <c r="N54" s="5">
        <v>262.44</v>
      </c>
      <c r="O54" s="5">
        <v>0</v>
      </c>
      <c r="P54" s="61">
        <v>0</v>
      </c>
      <c r="Q54" s="55">
        <f>R54+S54+T54+U54+V54</f>
        <v>33485.1</v>
      </c>
      <c r="R54" s="46">
        <v>0</v>
      </c>
      <c r="S54" s="5">
        <v>5549.87</v>
      </c>
      <c r="T54" s="5">
        <v>637.15</v>
      </c>
      <c r="U54" s="5">
        <v>0</v>
      </c>
      <c r="V54" s="36">
        <v>27298.080000000002</v>
      </c>
    </row>
    <row r="55" spans="1:22" x14ac:dyDescent="0.25">
      <c r="A55" s="163"/>
      <c r="B55" s="68" t="s">
        <v>76</v>
      </c>
      <c r="C55" s="45">
        <f>D55</f>
        <v>261137.01000000004</v>
      </c>
      <c r="D55" s="40">
        <f t="shared" si="17"/>
        <v>261137.01000000004</v>
      </c>
      <c r="E55" s="54">
        <f>F55+G55+H55+I55+J55</f>
        <v>146402.92000000001</v>
      </c>
      <c r="F55" s="46">
        <v>85091.46</v>
      </c>
      <c r="G55" s="5">
        <v>28331.95</v>
      </c>
      <c r="H55" s="5">
        <v>4438.55</v>
      </c>
      <c r="I55" s="5">
        <v>15982.5</v>
      </c>
      <c r="J55" s="36">
        <v>12558.46</v>
      </c>
      <c r="K55" s="54">
        <f t="shared" si="19"/>
        <v>68177.48</v>
      </c>
      <c r="L55" s="137">
        <v>66848.23</v>
      </c>
      <c r="M55" s="5">
        <v>960</v>
      </c>
      <c r="N55" s="5">
        <v>369.25</v>
      </c>
      <c r="O55" s="5">
        <v>0</v>
      </c>
      <c r="P55" s="61">
        <v>0</v>
      </c>
      <c r="Q55" s="55">
        <f>R55+S55+T55+U55+V55</f>
        <v>46556.610000000008</v>
      </c>
      <c r="R55" s="46">
        <v>42268.9</v>
      </c>
      <c r="S55" s="5">
        <v>3268.59</v>
      </c>
      <c r="T55" s="5">
        <v>1019.12</v>
      </c>
      <c r="U55" s="5">
        <v>0</v>
      </c>
      <c r="V55" s="36">
        <v>0</v>
      </c>
    </row>
    <row r="56" spans="1:22" x14ac:dyDescent="0.25">
      <c r="A56" s="163"/>
      <c r="B56" s="68" t="s">
        <v>77</v>
      </c>
      <c r="C56" s="45">
        <f>D56</f>
        <v>238077.24999999997</v>
      </c>
      <c r="D56" s="40">
        <f>E56+K56+Q56</f>
        <v>238077.24999999997</v>
      </c>
      <c r="E56" s="54">
        <f>F56+G56+H56+I56+J56</f>
        <v>70637.37</v>
      </c>
      <c r="F56" s="46">
        <v>42803.02</v>
      </c>
      <c r="G56" s="5">
        <v>19417.2</v>
      </c>
      <c r="H56" s="5">
        <v>4247.1499999999996</v>
      </c>
      <c r="I56" s="161">
        <v>4170</v>
      </c>
      <c r="J56" s="160">
        <v>0</v>
      </c>
      <c r="K56" s="54">
        <f t="shared" si="19"/>
        <v>140434.58999999997</v>
      </c>
      <c r="L56" s="46">
        <v>136008.04999999999</v>
      </c>
      <c r="M56" s="5">
        <v>3020.55</v>
      </c>
      <c r="N56" s="5">
        <v>1405.99</v>
      </c>
      <c r="O56" s="5">
        <v>0</v>
      </c>
      <c r="P56" s="61">
        <v>0</v>
      </c>
      <c r="Q56" s="55">
        <f>R56+S56+T56+U56+V56</f>
        <v>27005.29</v>
      </c>
      <c r="R56" s="46">
        <v>18599.87</v>
      </c>
      <c r="S56" s="5">
        <v>7858.74</v>
      </c>
      <c r="T56" s="5">
        <v>546.67999999999995</v>
      </c>
      <c r="U56" s="5">
        <v>0</v>
      </c>
      <c r="V56" s="36">
        <v>0</v>
      </c>
    </row>
    <row r="57" spans="1:22" x14ac:dyDescent="0.25">
      <c r="A57" s="163"/>
      <c r="B57" s="68" t="s">
        <v>78</v>
      </c>
      <c r="C57" s="45">
        <f t="shared" si="16"/>
        <v>0</v>
      </c>
      <c r="D57" s="40">
        <f t="shared" si="17"/>
        <v>0</v>
      </c>
      <c r="E57" s="54">
        <f t="shared" si="18"/>
        <v>0</v>
      </c>
      <c r="F57" s="46"/>
      <c r="G57" s="5"/>
      <c r="H57" s="5"/>
      <c r="I57" s="5"/>
      <c r="J57" s="36"/>
      <c r="K57" s="54">
        <f t="shared" si="19"/>
        <v>0</v>
      </c>
      <c r="L57" s="46"/>
      <c r="M57" s="5"/>
      <c r="N57" s="5"/>
      <c r="O57" s="5"/>
      <c r="P57" s="61"/>
      <c r="Q57" s="55"/>
      <c r="R57" s="46"/>
      <c r="S57" s="5"/>
      <c r="T57" s="5"/>
      <c r="U57" s="5"/>
      <c r="V57" s="36"/>
    </row>
    <row r="58" spans="1:22" ht="15.75" thickBot="1" x14ac:dyDescent="0.3">
      <c r="A58" s="163"/>
      <c r="B58" s="69" t="s">
        <v>79</v>
      </c>
      <c r="C58" s="45">
        <f t="shared" si="16"/>
        <v>0</v>
      </c>
      <c r="D58" s="40">
        <f t="shared" si="17"/>
        <v>0</v>
      </c>
      <c r="E58" s="56">
        <f t="shared" ref="E58" si="21">F58+G58+H58+I58+J58</f>
        <v>0</v>
      </c>
      <c r="F58" s="47"/>
      <c r="G58" s="6"/>
      <c r="H58" s="6"/>
      <c r="I58" s="6"/>
      <c r="J58" s="37"/>
      <c r="K58" s="54">
        <f t="shared" si="19"/>
        <v>0</v>
      </c>
      <c r="L58" s="47"/>
      <c r="M58" s="6"/>
      <c r="N58" s="6"/>
      <c r="O58" s="6"/>
      <c r="P58" s="62"/>
      <c r="Q58" s="56">
        <f t="shared" ref="Q58" si="22">R58+S58+T58+U58+V58</f>
        <v>0</v>
      </c>
      <c r="R58" s="47"/>
      <c r="S58" s="6"/>
      <c r="T58" s="6"/>
      <c r="U58" s="6"/>
      <c r="V58" s="37"/>
    </row>
    <row r="59" spans="1:22" ht="15.75" thickBot="1" x14ac:dyDescent="0.3">
      <c r="A59" s="164"/>
      <c r="B59" s="72" t="s">
        <v>80</v>
      </c>
      <c r="C59" s="73">
        <f>SUM(C47:C58)</f>
        <v>1946329.2899999998</v>
      </c>
      <c r="D59" s="74">
        <f t="shared" ref="D59:V59" si="23">SUM(D47:D58)</f>
        <v>1836452.8399999999</v>
      </c>
      <c r="E59" s="75">
        <f t="shared" si="23"/>
        <v>827756.67</v>
      </c>
      <c r="F59" s="73">
        <f t="shared" si="23"/>
        <v>380716.56000000006</v>
      </c>
      <c r="G59" s="76">
        <f t="shared" si="23"/>
        <v>171177.43</v>
      </c>
      <c r="H59" s="76">
        <f t="shared" si="23"/>
        <v>37525.85</v>
      </c>
      <c r="I59" s="76">
        <f t="shared" si="23"/>
        <v>56920.009999999995</v>
      </c>
      <c r="J59" s="77">
        <f t="shared" si="23"/>
        <v>181416.81999999998</v>
      </c>
      <c r="K59" s="75">
        <f t="shared" si="23"/>
        <v>832557.37999999989</v>
      </c>
      <c r="L59" s="73">
        <f>SUM(L47:L58)</f>
        <v>757787.69</v>
      </c>
      <c r="M59" s="76">
        <f t="shared" si="23"/>
        <v>51958.94</v>
      </c>
      <c r="N59" s="76">
        <f t="shared" si="23"/>
        <v>7810.7499999999991</v>
      </c>
      <c r="O59" s="76">
        <f t="shared" si="23"/>
        <v>15000</v>
      </c>
      <c r="P59" s="74">
        <f t="shared" si="23"/>
        <v>0</v>
      </c>
      <c r="Q59" s="75">
        <f t="shared" si="23"/>
        <v>286106.23999999999</v>
      </c>
      <c r="R59" s="73">
        <f t="shared" si="23"/>
        <v>223300.34</v>
      </c>
      <c r="S59" s="76">
        <f t="shared" si="23"/>
        <v>30166.21</v>
      </c>
      <c r="T59" s="76">
        <f t="shared" si="23"/>
        <v>5341.6100000000006</v>
      </c>
      <c r="U59" s="76">
        <f t="shared" si="23"/>
        <v>0</v>
      </c>
      <c r="V59" s="77">
        <f t="shared" si="23"/>
        <v>27298.080000000002</v>
      </c>
    </row>
    <row r="63" spans="1:22" ht="14.45" customHeight="1" x14ac:dyDescent="0.25"/>
    <row r="66" spans="3:3" x14ac:dyDescent="0.25">
      <c r="C66" s="150"/>
    </row>
  </sheetData>
  <mergeCells count="11"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34" workbookViewId="0">
      <selection activeCell="E65" sqref="E65"/>
    </sheetView>
  </sheetViews>
  <sheetFormatPr defaultRowHeight="15" x14ac:dyDescent="0.25"/>
  <cols>
    <col min="2" max="2" width="11.42578125" customWidth="1"/>
    <col min="3" max="3" width="11.28515625" customWidth="1"/>
    <col min="4" max="4" width="11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75.75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182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183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183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183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183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183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183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183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183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183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183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183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184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182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183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183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183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183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183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183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183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183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183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183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183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184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185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186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186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186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186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186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186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186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186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186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186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186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187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  <c r="O44" s="138"/>
    </row>
    <row r="45" spans="1:15" x14ac:dyDescent="0.25">
      <c r="A45" s="185">
        <v>2022</v>
      </c>
      <c r="B45" s="124" t="s">
        <v>68</v>
      </c>
      <c r="C45" s="125">
        <f>SUM(D45:M45)</f>
        <v>21162.240000000002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0</v>
      </c>
      <c r="J45" s="126">
        <v>980</v>
      </c>
      <c r="K45" s="126">
        <v>0</v>
      </c>
      <c r="L45" s="126">
        <v>1015</v>
      </c>
      <c r="M45" s="127">
        <v>1405</v>
      </c>
      <c r="O45" s="140"/>
    </row>
    <row r="46" spans="1:15" x14ac:dyDescent="0.25">
      <c r="A46" s="186"/>
      <c r="B46" s="128" t="s">
        <v>69</v>
      </c>
      <c r="C46" s="129">
        <f>SUM(D46:M46)</f>
        <v>13325.65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/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186"/>
      <c r="B47" s="128" t="s">
        <v>70</v>
      </c>
      <c r="C47" s="129">
        <f>SUM(D47:M47)</f>
        <v>30757.010000000002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/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186"/>
      <c r="B48" s="128" t="s">
        <v>71</v>
      </c>
      <c r="C48" s="129">
        <f>SUM(D48:M48)</f>
        <v>54023.259999999995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3720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6" x14ac:dyDescent="0.25">
      <c r="A49" s="186"/>
      <c r="B49" s="128" t="s">
        <v>72</v>
      </c>
      <c r="C49" s="129">
        <f t="shared" ref="C49:C56" si="6">SUM(D49:M49)</f>
        <v>18865.21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6" x14ac:dyDescent="0.25">
      <c r="A50" s="186"/>
      <c r="B50" s="128" t="s">
        <v>73</v>
      </c>
      <c r="C50" s="129">
        <f t="shared" si="6"/>
        <v>23378.489999999998</v>
      </c>
      <c r="D50" s="139">
        <v>10656.28</v>
      </c>
      <c r="E50" s="139">
        <v>6737.68</v>
      </c>
      <c r="F50" s="130">
        <v>589.78</v>
      </c>
      <c r="G50" s="130">
        <v>195.04</v>
      </c>
      <c r="H50" s="130">
        <v>409</v>
      </c>
      <c r="I50" s="130">
        <v>0</v>
      </c>
      <c r="J50" s="130">
        <v>1530</v>
      </c>
      <c r="K50" s="130">
        <v>387.1</v>
      </c>
      <c r="L50" s="147">
        <v>1180</v>
      </c>
      <c r="M50" s="130">
        <v>1693.61</v>
      </c>
      <c r="O50" s="137"/>
      <c r="P50" s="137"/>
    </row>
    <row r="51" spans="1:16" x14ac:dyDescent="0.25">
      <c r="A51" s="186"/>
      <c r="B51" s="128" t="s">
        <v>74</v>
      </c>
      <c r="C51" s="151">
        <f t="shared" si="6"/>
        <v>124160.06</v>
      </c>
      <c r="D51" s="152">
        <v>11260.64</v>
      </c>
      <c r="E51" s="153">
        <v>42643.8</v>
      </c>
      <c r="F51" s="154">
        <v>1680.4</v>
      </c>
      <c r="G51" s="152">
        <v>0</v>
      </c>
      <c r="H51" s="155">
        <v>566</v>
      </c>
      <c r="I51" s="152">
        <v>0</v>
      </c>
      <c r="J51" s="153">
        <v>1660</v>
      </c>
      <c r="K51" s="143">
        <v>633.9</v>
      </c>
      <c r="L51" s="141">
        <v>290</v>
      </c>
      <c r="M51" s="148">
        <v>65425.32</v>
      </c>
      <c r="O51" s="142"/>
    </row>
    <row r="52" spans="1:16" ht="15.75" thickBot="1" x14ac:dyDescent="0.3">
      <c r="A52" s="186"/>
      <c r="B52" s="128" t="s">
        <v>75</v>
      </c>
      <c r="C52" s="129">
        <f t="shared" si="6"/>
        <v>28703.289999999997</v>
      </c>
      <c r="D52" s="156">
        <v>15726.38</v>
      </c>
      <c r="E52" s="156">
        <v>3987.2</v>
      </c>
      <c r="F52" s="156">
        <v>90</v>
      </c>
      <c r="G52" s="156">
        <v>64.8</v>
      </c>
      <c r="H52" s="157">
        <v>1685</v>
      </c>
      <c r="I52" s="130">
        <v>0</v>
      </c>
      <c r="J52" s="156">
        <v>2640</v>
      </c>
      <c r="K52" s="130">
        <v>0</v>
      </c>
      <c r="L52" s="130">
        <v>0</v>
      </c>
      <c r="M52" s="149">
        <v>4509.91</v>
      </c>
      <c r="O52" s="144"/>
    </row>
    <row r="53" spans="1:16" x14ac:dyDescent="0.25">
      <c r="A53" s="186"/>
      <c r="B53" s="128" t="s">
        <v>76</v>
      </c>
      <c r="C53" s="129">
        <f t="shared" si="6"/>
        <v>18026.830000000002</v>
      </c>
      <c r="D53" s="156">
        <v>8571.81</v>
      </c>
      <c r="E53" s="156">
        <v>3570.6</v>
      </c>
      <c r="F53" s="156">
        <v>5</v>
      </c>
      <c r="G53" s="156">
        <v>48.42</v>
      </c>
      <c r="H53" s="156">
        <v>60</v>
      </c>
      <c r="I53" s="130">
        <v>0</v>
      </c>
      <c r="J53" s="156">
        <v>1680</v>
      </c>
      <c r="K53" s="130">
        <v>0</v>
      </c>
      <c r="L53" s="130">
        <v>0</v>
      </c>
      <c r="M53" s="131">
        <v>4091</v>
      </c>
      <c r="O53" s="138"/>
    </row>
    <row r="54" spans="1:16" x14ac:dyDescent="0.25">
      <c r="A54" s="186"/>
      <c r="B54" s="128" t="s">
        <v>77</v>
      </c>
      <c r="C54" s="129">
        <f>D54+E54+F54+G54+H54+I54+J54+K54+L54+M54</f>
        <v>19615.02</v>
      </c>
      <c r="D54" s="158">
        <v>4446.83</v>
      </c>
      <c r="E54" s="159">
        <v>990.5</v>
      </c>
      <c r="F54" s="159">
        <v>30</v>
      </c>
      <c r="G54" s="159">
        <v>738.59</v>
      </c>
      <c r="H54" s="159">
        <v>3404</v>
      </c>
      <c r="I54" s="159">
        <v>0</v>
      </c>
      <c r="J54" s="158">
        <v>1910</v>
      </c>
      <c r="K54" s="130">
        <v>0</v>
      </c>
      <c r="L54" s="130">
        <v>2155.1</v>
      </c>
      <c r="M54" s="131">
        <v>5940</v>
      </c>
      <c r="O54" s="138"/>
    </row>
    <row r="55" spans="1:16" x14ac:dyDescent="0.25">
      <c r="A55" s="186"/>
      <c r="B55" s="128" t="s">
        <v>78</v>
      </c>
      <c r="C55" s="129">
        <f t="shared" si="6"/>
        <v>0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1"/>
    </row>
    <row r="56" spans="1:16" x14ac:dyDescent="0.25">
      <c r="A56" s="186"/>
      <c r="B56" s="128" t="s">
        <v>79</v>
      </c>
      <c r="C56" s="129">
        <f t="shared" si="6"/>
        <v>0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1"/>
    </row>
    <row r="57" spans="1:16" ht="15.75" thickBot="1" x14ac:dyDescent="0.3">
      <c r="A57" s="187"/>
      <c r="B57" s="132" t="s">
        <v>80</v>
      </c>
      <c r="C57" s="133">
        <f>C45+C46+C47+C48+C49+C50+C51+C52+C53+C54+C55+C56</f>
        <v>352017.06</v>
      </c>
      <c r="D57" s="133">
        <f t="shared" ref="D57:M57" si="7">D45+D46+D47+D48+D49+D50+D51+D52+D53+D54+D55+D56</f>
        <v>139054.75</v>
      </c>
      <c r="E57" s="133">
        <f t="shared" si="7"/>
        <v>63331.079999999994</v>
      </c>
      <c r="F57" s="133">
        <f t="shared" si="7"/>
        <v>2707.98</v>
      </c>
      <c r="G57" s="133">
        <f t="shared" si="7"/>
        <v>2283.0100000000002</v>
      </c>
      <c r="H57" s="133">
        <f t="shared" si="7"/>
        <v>9029</v>
      </c>
      <c r="I57" s="133">
        <f t="shared" si="7"/>
        <v>3720</v>
      </c>
      <c r="J57" s="133">
        <f t="shared" si="7"/>
        <v>16650</v>
      </c>
      <c r="K57" s="133">
        <f t="shared" si="7"/>
        <v>2214.5</v>
      </c>
      <c r="L57" s="133">
        <f t="shared" si="7"/>
        <v>9500.1</v>
      </c>
      <c r="M57" s="134">
        <f t="shared" si="7"/>
        <v>103526.64</v>
      </c>
    </row>
    <row r="62" spans="1:16" x14ac:dyDescent="0.25">
      <c r="D62" s="138"/>
    </row>
  </sheetData>
  <mergeCells count="4">
    <mergeCell ref="A6:A18"/>
    <mergeCell ref="A19:A31"/>
    <mergeCell ref="A32:A44"/>
    <mergeCell ref="A45:A5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Pagesat Janar-Tetor 2022</vt:lpstr>
      <vt:lpstr>Pranimet Janar-Tetor 2022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2022-11-10T10:24:14Z</dcterms:modified>
</cp:coreProperties>
</file>