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OneDrive\Desktop\"/>
    </mc:Choice>
  </mc:AlternateContent>
  <bookViews>
    <workbookView xWindow="0" yWindow="0" windowWidth="22572" windowHeight="8448" tabRatio="707" activeTab="6"/>
  </bookViews>
  <sheets>
    <sheet name="Tab 4.1. Buxheti 2023" sheetId="10" r:id="rId1"/>
    <sheet name="Tab 4.2. Kapitalet 2023-2025" sheetId="16" r:id="rId2"/>
    <sheet name="Tab 4.3 Plani afatmesem 2022-24" sheetId="13" r:id="rId3"/>
    <sheet name="Aneks 1" sheetId="11" r:id="rId4"/>
    <sheet name="Aneks 2" sheetId="12" r:id="rId5"/>
    <sheet name="Aneks 3" sheetId="14" r:id="rId6"/>
    <sheet name="Aneks 4" sheetId="15" r:id="rId7"/>
  </sheets>
  <definedNames>
    <definedName name="_xlnm._FilterDatabase" localSheetId="4" hidden="1">'Aneks 2'!$A$3:$I$22</definedName>
    <definedName name="_xlnm._FilterDatabase" localSheetId="5" hidden="1">'Aneks 3'!$B$4:$G$26</definedName>
    <definedName name="_xlnm._FilterDatabase" localSheetId="6" hidden="1">'Aneks 4'!$B$4:$F$25</definedName>
  </definedNames>
  <calcPr calcId="162913"/>
</workbook>
</file>

<file path=xl/calcChain.xml><?xml version="1.0" encoding="utf-8"?>
<calcChain xmlns="http://schemas.openxmlformats.org/spreadsheetml/2006/main">
  <c r="H8" i="16" l="1"/>
  <c r="G8" i="16"/>
  <c r="H15" i="16"/>
  <c r="G15" i="16"/>
  <c r="E15" i="16"/>
  <c r="D15" i="16"/>
  <c r="F15" i="16" s="1"/>
  <c r="I15" i="16" s="1"/>
  <c r="I14" i="16" s="1"/>
  <c r="C18" i="11" l="1"/>
  <c r="C23" i="11" s="1"/>
  <c r="H43" i="16" l="1"/>
  <c r="H42" i="16" s="1"/>
  <c r="G43" i="16"/>
  <c r="G42" i="16" s="1"/>
  <c r="E43" i="16"/>
  <c r="E42" i="16" s="1"/>
  <c r="D43" i="16"/>
  <c r="D42" i="16" s="1"/>
  <c r="F42" i="16" s="1"/>
  <c r="H45" i="16"/>
  <c r="G45" i="16"/>
  <c r="E45" i="16"/>
  <c r="D45" i="16"/>
  <c r="F45" i="16" s="1"/>
  <c r="I45" i="16" s="1"/>
  <c r="F37" i="16"/>
  <c r="I37" i="16" s="1"/>
  <c r="F36" i="16"/>
  <c r="I36" i="16" s="1"/>
  <c r="F25" i="16" l="1"/>
  <c r="I25" i="16" s="1"/>
  <c r="F19" i="16"/>
  <c r="I19" i="16" s="1"/>
  <c r="F35" i="16" l="1"/>
  <c r="I35" i="16" s="1"/>
  <c r="F32" i="16"/>
  <c r="F33" i="16"/>
  <c r="F34" i="16"/>
  <c r="I34" i="16" s="1"/>
  <c r="E8" i="16" l="1"/>
  <c r="E39" i="16"/>
  <c r="G39" i="16"/>
  <c r="H39" i="16"/>
  <c r="F10" i="16"/>
  <c r="F11" i="16"/>
  <c r="F12" i="16"/>
  <c r="F13" i="16"/>
  <c r="F9" i="16"/>
  <c r="I9" i="16" s="1"/>
  <c r="I32" i="16"/>
  <c r="I33" i="16"/>
  <c r="F28" i="16"/>
  <c r="I28" i="16" s="1"/>
  <c r="F8" i="16" l="1"/>
  <c r="I8" i="16" s="1"/>
  <c r="F17" i="16"/>
  <c r="I17" i="16" s="1"/>
  <c r="F20" i="16"/>
  <c r="I20" i="16" s="1"/>
  <c r="F21" i="16"/>
  <c r="I21" i="16" s="1"/>
  <c r="F22" i="16"/>
  <c r="I22" i="16" s="1"/>
  <c r="F23" i="16"/>
  <c r="I23" i="16" s="1"/>
  <c r="F24" i="16"/>
  <c r="I24" i="16" s="1"/>
  <c r="F18" i="16"/>
  <c r="I18" i="16" s="1"/>
  <c r="F26" i="16"/>
  <c r="I26" i="16" s="1"/>
  <c r="F27" i="16"/>
  <c r="I27" i="16" s="1"/>
  <c r="F29" i="16"/>
  <c r="I29" i="16" s="1"/>
  <c r="F30" i="16"/>
  <c r="I30" i="16" s="1"/>
  <c r="F31" i="16"/>
  <c r="I31" i="16" s="1"/>
  <c r="G128" i="10" l="1"/>
  <c r="H128" i="10"/>
  <c r="I128" i="10"/>
  <c r="G63" i="10"/>
  <c r="H63" i="10"/>
  <c r="I63" i="10"/>
  <c r="J63" i="10"/>
  <c r="G64" i="10"/>
  <c r="H64" i="10"/>
  <c r="I64" i="10"/>
  <c r="J64" i="10"/>
  <c r="G65" i="10"/>
  <c r="H65" i="10"/>
  <c r="I65" i="10"/>
  <c r="J65" i="10"/>
  <c r="G66" i="10"/>
  <c r="H66" i="10"/>
  <c r="I66" i="10"/>
  <c r="J66" i="10"/>
  <c r="G67" i="10"/>
  <c r="G62" i="10" s="1"/>
  <c r="H67" i="10"/>
  <c r="H62" i="10" s="1"/>
  <c r="I67" i="10"/>
  <c r="I62" i="10" s="1"/>
  <c r="J67" i="10"/>
  <c r="J62" i="10" s="1"/>
  <c r="F67" i="10"/>
  <c r="F62" i="10" s="1"/>
  <c r="G57" i="10"/>
  <c r="G52" i="10" s="1"/>
  <c r="H57" i="10"/>
  <c r="H52" i="10" s="1"/>
  <c r="I57" i="10"/>
  <c r="I52" i="10" s="1"/>
  <c r="F57" i="10"/>
  <c r="F52" i="10" s="1"/>
  <c r="G43" i="10"/>
  <c r="H43" i="10"/>
  <c r="I43" i="10"/>
  <c r="J43" i="10"/>
  <c r="G44" i="10"/>
  <c r="H44" i="10"/>
  <c r="I44" i="10"/>
  <c r="J44" i="10"/>
  <c r="K44" i="10"/>
  <c r="G45" i="10"/>
  <c r="H45" i="10"/>
  <c r="I45" i="10"/>
  <c r="J45" i="10"/>
  <c r="K45" i="10"/>
  <c r="G46" i="10"/>
  <c r="H46" i="10"/>
  <c r="I46" i="10"/>
  <c r="J46" i="10"/>
  <c r="K46" i="10"/>
  <c r="G47" i="10"/>
  <c r="G42" i="10" s="1"/>
  <c r="H47" i="10"/>
  <c r="H42" i="10" s="1"/>
  <c r="I47" i="10"/>
  <c r="I42" i="10" s="1"/>
  <c r="J47" i="10"/>
  <c r="J42" i="10" s="1"/>
  <c r="F47" i="10"/>
  <c r="F42" i="10" s="1"/>
  <c r="K39" i="10"/>
  <c r="K40" i="10"/>
  <c r="K41" i="10"/>
  <c r="G33" i="10"/>
  <c r="H33" i="10"/>
  <c r="I33" i="10"/>
  <c r="J33" i="10"/>
  <c r="G34" i="10"/>
  <c r="H34" i="10"/>
  <c r="I34" i="10"/>
  <c r="J34" i="10"/>
  <c r="G35" i="10"/>
  <c r="H35" i="10"/>
  <c r="I35" i="10"/>
  <c r="J35" i="10"/>
  <c r="G36" i="10"/>
  <c r="H36" i="10"/>
  <c r="I36" i="10"/>
  <c r="J36" i="10"/>
  <c r="G37" i="10"/>
  <c r="G32" i="10" s="1"/>
  <c r="H37" i="10"/>
  <c r="H32" i="10" s="1"/>
  <c r="I37" i="10"/>
  <c r="I32" i="10" s="1"/>
  <c r="J37" i="10"/>
  <c r="J32" i="10" s="1"/>
  <c r="F37" i="10"/>
  <c r="F32" i="10" s="1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K26" i="10"/>
  <c r="G27" i="10"/>
  <c r="G22" i="10" s="1"/>
  <c r="H27" i="10"/>
  <c r="H22" i="10" s="1"/>
  <c r="I27" i="10"/>
  <c r="I22" i="10" s="1"/>
  <c r="J27" i="10"/>
  <c r="J22" i="10" s="1"/>
  <c r="F27" i="10"/>
  <c r="F22" i="10" s="1"/>
  <c r="J12" i="10"/>
  <c r="G13" i="10"/>
  <c r="H13" i="10"/>
  <c r="I13" i="10"/>
  <c r="J13" i="10"/>
  <c r="F13" i="10"/>
  <c r="G14" i="10"/>
  <c r="H14" i="10"/>
  <c r="I14" i="10"/>
  <c r="J14" i="10"/>
  <c r="F14" i="10"/>
  <c r="G15" i="10"/>
  <c r="H15" i="10"/>
  <c r="I15" i="10"/>
  <c r="J15" i="10"/>
  <c r="F15" i="10"/>
  <c r="G16" i="10"/>
  <c r="H16" i="10"/>
  <c r="I16" i="10"/>
  <c r="J16" i="10"/>
  <c r="F16" i="10"/>
  <c r="K19" i="10"/>
  <c r="K20" i="10"/>
  <c r="K15" i="10" s="1"/>
  <c r="K21" i="10"/>
  <c r="K16" i="10" s="1"/>
  <c r="G17" i="10"/>
  <c r="G12" i="10" s="1"/>
  <c r="H17" i="10"/>
  <c r="H12" i="10" s="1"/>
  <c r="I17" i="10"/>
  <c r="I12" i="10" s="1"/>
  <c r="J17" i="10"/>
  <c r="F17" i="10"/>
  <c r="F12" i="10" s="1"/>
  <c r="I13" i="16" l="1"/>
  <c r="K14" i="10"/>
  <c r="E14" i="16"/>
  <c r="G14" i="16"/>
  <c r="H14" i="16"/>
  <c r="J128" i="10"/>
  <c r="F47" i="16"/>
  <c r="I47" i="16" s="1"/>
  <c r="I22" i="12"/>
  <c r="F46" i="16"/>
  <c r="I46" i="16" s="1"/>
  <c r="F44" i="16"/>
  <c r="F43" i="16" s="1"/>
  <c r="F41" i="16"/>
  <c r="I41" i="16" s="1"/>
  <c r="F40" i="16"/>
  <c r="H38" i="16"/>
  <c r="G38" i="16"/>
  <c r="D39" i="16"/>
  <c r="D38" i="16" s="1"/>
  <c r="F16" i="16"/>
  <c r="D14" i="16"/>
  <c r="H7" i="16"/>
  <c r="G7" i="16"/>
  <c r="E7" i="16"/>
  <c r="E6" i="16" s="1"/>
  <c r="D8" i="16"/>
  <c r="D7" i="16" s="1"/>
  <c r="H6" i="16" l="1"/>
  <c r="D6" i="16"/>
  <c r="F6" i="16" s="1"/>
  <c r="G6" i="16"/>
  <c r="I40" i="16"/>
  <c r="I39" i="16" s="1"/>
  <c r="I38" i="16" s="1"/>
  <c r="F39" i="16"/>
  <c r="F38" i="16" s="1"/>
  <c r="I44" i="16"/>
  <c r="I43" i="16" s="1"/>
  <c r="I42" i="16" s="1"/>
  <c r="I16" i="16"/>
  <c r="F14" i="16"/>
  <c r="I12" i="16"/>
  <c r="J57" i="10"/>
  <c r="J52" i="10" s="1"/>
  <c r="E38" i="16"/>
  <c r="F22" i="15"/>
  <c r="E22" i="15"/>
  <c r="D22" i="15"/>
  <c r="F15" i="15"/>
  <c r="E15" i="15"/>
  <c r="D15" i="15"/>
  <c r="F9" i="15"/>
  <c r="E9" i="15"/>
  <c r="D9" i="15"/>
  <c r="G23" i="14"/>
  <c r="F23" i="14"/>
  <c r="E23" i="14"/>
  <c r="D23" i="14"/>
  <c r="G16" i="14"/>
  <c r="F16" i="14"/>
  <c r="E16" i="14"/>
  <c r="D16" i="14"/>
  <c r="G10" i="14"/>
  <c r="F10" i="14"/>
  <c r="E10" i="14"/>
  <c r="D10" i="14"/>
  <c r="D17" i="12"/>
  <c r="D13" i="12"/>
  <c r="I21" i="12"/>
  <c r="I20" i="12"/>
  <c r="I19" i="12"/>
  <c r="H17" i="12"/>
  <c r="I18" i="12"/>
  <c r="G17" i="12"/>
  <c r="F17" i="12"/>
  <c r="C17" i="12"/>
  <c r="I16" i="12"/>
  <c r="I15" i="12"/>
  <c r="I14" i="12"/>
  <c r="H13" i="12"/>
  <c r="G13" i="12"/>
  <c r="F13" i="12"/>
  <c r="I12" i="12"/>
  <c r="I11" i="12"/>
  <c r="I10" i="12"/>
  <c r="I9" i="12"/>
  <c r="I8" i="12"/>
  <c r="I7" i="12"/>
  <c r="I6" i="12"/>
  <c r="I5" i="12"/>
  <c r="I6" i="16" l="1"/>
  <c r="I11" i="16"/>
  <c r="D6" i="14"/>
  <c r="E6" i="15"/>
  <c r="E5" i="15" s="1"/>
  <c r="D6" i="15"/>
  <c r="D5" i="15" s="1"/>
  <c r="F6" i="15"/>
  <c r="F5" i="15" s="1"/>
  <c r="I13" i="12"/>
  <c r="I17" i="12"/>
  <c r="I4" i="12"/>
  <c r="I10" i="16" l="1"/>
  <c r="G6" i="14"/>
  <c r="F6" i="14"/>
  <c r="G129" i="10"/>
  <c r="H129" i="10"/>
  <c r="I129" i="10"/>
  <c r="J129" i="10"/>
  <c r="F129" i="10"/>
  <c r="F7" i="16" l="1"/>
  <c r="K129" i="10"/>
  <c r="J93" i="10"/>
  <c r="I7" i="16" l="1"/>
  <c r="K150" i="10"/>
  <c r="K149" i="10"/>
  <c r="K148" i="10"/>
  <c r="J147" i="10"/>
  <c r="I147" i="10"/>
  <c r="H147" i="10"/>
  <c r="G147" i="10"/>
  <c r="F147" i="10"/>
  <c r="E147" i="10"/>
  <c r="K146" i="10"/>
  <c r="K145" i="10"/>
  <c r="K144" i="10"/>
  <c r="K143" i="10"/>
  <c r="J142" i="10"/>
  <c r="I142" i="10"/>
  <c r="H142" i="10"/>
  <c r="G142" i="10"/>
  <c r="F142" i="10"/>
  <c r="E142" i="10"/>
  <c r="K140" i="10"/>
  <c r="K139" i="10"/>
  <c r="K138" i="10"/>
  <c r="J137" i="10"/>
  <c r="I137" i="10"/>
  <c r="H137" i="10"/>
  <c r="G137" i="10"/>
  <c r="F137" i="10"/>
  <c r="E137" i="10"/>
  <c r="K135" i="10"/>
  <c r="K134" i="10"/>
  <c r="K133" i="10"/>
  <c r="J132" i="10"/>
  <c r="I132" i="10"/>
  <c r="H132" i="10"/>
  <c r="G132" i="10"/>
  <c r="F132" i="10"/>
  <c r="E132" i="10"/>
  <c r="J131" i="10"/>
  <c r="I131" i="10"/>
  <c r="H131" i="10"/>
  <c r="G131" i="10"/>
  <c r="F131" i="10"/>
  <c r="J130" i="10"/>
  <c r="I130" i="10"/>
  <c r="H130" i="10"/>
  <c r="G130" i="10"/>
  <c r="G127" i="10" s="1"/>
  <c r="F130" i="10"/>
  <c r="F128" i="10"/>
  <c r="E128" i="10"/>
  <c r="E127" i="10" s="1"/>
  <c r="K124" i="10"/>
  <c r="K123" i="10"/>
  <c r="J122" i="10"/>
  <c r="I122" i="10"/>
  <c r="H122" i="10"/>
  <c r="G122" i="10"/>
  <c r="F122" i="10"/>
  <c r="E122" i="10"/>
  <c r="K121" i="10"/>
  <c r="J121" i="10"/>
  <c r="I121" i="10"/>
  <c r="H121" i="10"/>
  <c r="G121" i="10"/>
  <c r="F121" i="10"/>
  <c r="K120" i="10"/>
  <c r="J120" i="10"/>
  <c r="I120" i="10"/>
  <c r="H120" i="10"/>
  <c r="G120" i="10"/>
  <c r="F120" i="10"/>
  <c r="K119" i="10"/>
  <c r="J119" i="10"/>
  <c r="I119" i="10"/>
  <c r="H119" i="10"/>
  <c r="G119" i="10"/>
  <c r="F119" i="10"/>
  <c r="J118" i="10"/>
  <c r="I118" i="10"/>
  <c r="H118" i="10"/>
  <c r="G118" i="10"/>
  <c r="F118" i="10"/>
  <c r="E118" i="10"/>
  <c r="E117" i="10" s="1"/>
  <c r="K116" i="10"/>
  <c r="K115" i="10"/>
  <c r="K105" i="10" s="1"/>
  <c r="K114" i="10"/>
  <c r="K113" i="10"/>
  <c r="J112" i="10"/>
  <c r="I112" i="10"/>
  <c r="H112" i="10"/>
  <c r="G112" i="10"/>
  <c r="F112" i="10"/>
  <c r="K109" i="10"/>
  <c r="K108" i="10"/>
  <c r="J107" i="10"/>
  <c r="I107" i="10"/>
  <c r="H107" i="10"/>
  <c r="G107" i="10"/>
  <c r="F107" i="10"/>
  <c r="E107" i="10"/>
  <c r="E102" i="10" s="1"/>
  <c r="K106" i="10"/>
  <c r="J106" i="10"/>
  <c r="I106" i="10"/>
  <c r="H106" i="10"/>
  <c r="G106" i="10"/>
  <c r="F106" i="10"/>
  <c r="J105" i="10"/>
  <c r="I105" i="10"/>
  <c r="H105" i="10"/>
  <c r="G105" i="10"/>
  <c r="F105" i="10"/>
  <c r="K104" i="10"/>
  <c r="J104" i="10"/>
  <c r="I104" i="10"/>
  <c r="H104" i="10"/>
  <c r="G104" i="10"/>
  <c r="F104" i="10"/>
  <c r="J103" i="10"/>
  <c r="H103" i="10"/>
  <c r="G103" i="10"/>
  <c r="F103" i="10"/>
  <c r="E103" i="10"/>
  <c r="K99" i="10"/>
  <c r="K98" i="10"/>
  <c r="J97" i="10"/>
  <c r="I97" i="10"/>
  <c r="H97" i="10"/>
  <c r="G97" i="10"/>
  <c r="F97" i="10"/>
  <c r="E97" i="10"/>
  <c r="K96" i="10"/>
  <c r="J96" i="10"/>
  <c r="I96" i="10"/>
  <c r="I92" i="10" s="1"/>
  <c r="H96" i="10"/>
  <c r="H92" i="10" s="1"/>
  <c r="G96" i="10"/>
  <c r="F96" i="10"/>
  <c r="K95" i="10"/>
  <c r="J95" i="10"/>
  <c r="I95" i="10"/>
  <c r="H95" i="10"/>
  <c r="G95" i="10"/>
  <c r="F95" i="10"/>
  <c r="J94" i="10"/>
  <c r="J92" i="10" s="1"/>
  <c r="G94" i="10"/>
  <c r="F94" i="10"/>
  <c r="G93" i="10"/>
  <c r="F93" i="10"/>
  <c r="E93" i="10"/>
  <c r="E92" i="10" s="1"/>
  <c r="K89" i="10"/>
  <c r="K84" i="10" s="1"/>
  <c r="K88" i="10"/>
  <c r="J87" i="10"/>
  <c r="I87" i="10"/>
  <c r="H87" i="10"/>
  <c r="G87" i="10"/>
  <c r="F87" i="10"/>
  <c r="K86" i="10"/>
  <c r="J86" i="10"/>
  <c r="I86" i="10"/>
  <c r="H86" i="10"/>
  <c r="G86" i="10"/>
  <c r="F86" i="10"/>
  <c r="K85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K79" i="10"/>
  <c r="K78" i="10"/>
  <c r="J77" i="10"/>
  <c r="I77" i="10"/>
  <c r="H77" i="10"/>
  <c r="G77" i="10"/>
  <c r="F77" i="10"/>
  <c r="E77" i="10"/>
  <c r="E72" i="10" s="1"/>
  <c r="K76" i="10"/>
  <c r="J76" i="10"/>
  <c r="I76" i="10"/>
  <c r="H76" i="10"/>
  <c r="G76" i="10"/>
  <c r="F76" i="10"/>
  <c r="K75" i="10"/>
  <c r="J75" i="10"/>
  <c r="I75" i="10"/>
  <c r="H75" i="10"/>
  <c r="G75" i="10"/>
  <c r="F75" i="10"/>
  <c r="I74" i="10"/>
  <c r="F74" i="10"/>
  <c r="J73" i="10"/>
  <c r="I73" i="10"/>
  <c r="H73" i="10"/>
  <c r="G73" i="10"/>
  <c r="F73" i="10"/>
  <c r="E73" i="10"/>
  <c r="K68" i="10"/>
  <c r="K67" i="10" s="1"/>
  <c r="K62" i="10" s="1"/>
  <c r="E67" i="10"/>
  <c r="F66" i="10"/>
  <c r="K66" i="10" s="1"/>
  <c r="F65" i="10"/>
  <c r="K65" i="10" s="1"/>
  <c r="F64" i="10"/>
  <c r="K64" i="10" s="1"/>
  <c r="F63" i="10"/>
  <c r="K59" i="10"/>
  <c r="K58" i="10"/>
  <c r="E57" i="10"/>
  <c r="J56" i="10"/>
  <c r="I56" i="10"/>
  <c r="H56" i="10"/>
  <c r="G56" i="10"/>
  <c r="F56" i="10"/>
  <c r="J55" i="10"/>
  <c r="I55" i="10"/>
  <c r="I10" i="10" s="1"/>
  <c r="H55" i="10"/>
  <c r="G55" i="10"/>
  <c r="F55" i="10"/>
  <c r="J54" i="10"/>
  <c r="I54" i="10"/>
  <c r="H54" i="10"/>
  <c r="G54" i="10"/>
  <c r="F54" i="10"/>
  <c r="J53" i="10"/>
  <c r="G53" i="10"/>
  <c r="F53" i="10"/>
  <c r="E53" i="10"/>
  <c r="E52" i="10" s="1"/>
  <c r="K48" i="10"/>
  <c r="E47" i="10"/>
  <c r="E42" i="10" s="1"/>
  <c r="F46" i="10"/>
  <c r="F45" i="10"/>
  <c r="F44" i="10"/>
  <c r="F43" i="10"/>
  <c r="E43" i="10"/>
  <c r="K38" i="10"/>
  <c r="K37" i="10" s="1"/>
  <c r="K32" i="10" s="1"/>
  <c r="E37" i="10"/>
  <c r="F36" i="10"/>
  <c r="K36" i="10" s="1"/>
  <c r="F35" i="10"/>
  <c r="K35" i="10" s="1"/>
  <c r="F34" i="10"/>
  <c r="K34" i="10" s="1"/>
  <c r="F33" i="10"/>
  <c r="E33" i="10"/>
  <c r="E32" i="10" s="1"/>
  <c r="K29" i="10"/>
  <c r="K24" i="10" s="1"/>
  <c r="K28" i="10"/>
  <c r="E27" i="10"/>
  <c r="F26" i="10"/>
  <c r="K25" i="10"/>
  <c r="F25" i="10"/>
  <c r="F24" i="10"/>
  <c r="F23" i="10"/>
  <c r="E23" i="10"/>
  <c r="E22" i="10" s="1"/>
  <c r="K18" i="10"/>
  <c r="E17" i="10"/>
  <c r="E13" i="10"/>
  <c r="E12" i="10" s="1"/>
  <c r="H10" i="10" l="1"/>
  <c r="I8" i="10"/>
  <c r="F10" i="10"/>
  <c r="J11" i="10"/>
  <c r="E7" i="10"/>
  <c r="I102" i="10"/>
  <c r="F8" i="10"/>
  <c r="F72" i="10"/>
  <c r="G10" i="10"/>
  <c r="I11" i="10"/>
  <c r="H102" i="10"/>
  <c r="H72" i="10"/>
  <c r="I127" i="10"/>
  <c r="G11" i="10"/>
  <c r="F11" i="10"/>
  <c r="H11" i="10"/>
  <c r="J10" i="10"/>
  <c r="G9" i="10"/>
  <c r="K131" i="10"/>
  <c r="K74" i="10"/>
  <c r="H82" i="10"/>
  <c r="G72" i="10"/>
  <c r="F92" i="10"/>
  <c r="G102" i="10"/>
  <c r="K122" i="10"/>
  <c r="J127" i="10"/>
  <c r="K57" i="10"/>
  <c r="K52" i="10" s="1"/>
  <c r="F82" i="10"/>
  <c r="J82" i="10"/>
  <c r="F102" i="10"/>
  <c r="K54" i="10"/>
  <c r="K130" i="10"/>
  <c r="K13" i="10"/>
  <c r="K17" i="10"/>
  <c r="K12" i="10" s="1"/>
  <c r="K55" i="10"/>
  <c r="K56" i="10"/>
  <c r="K11" i="10" s="1"/>
  <c r="H117" i="10"/>
  <c r="H127" i="10"/>
  <c r="K27" i="10"/>
  <c r="K22" i="10" s="1"/>
  <c r="K23" i="10"/>
  <c r="K63" i="10"/>
  <c r="K33" i="10"/>
  <c r="K43" i="10"/>
  <c r="K47" i="10"/>
  <c r="K42" i="10" s="1"/>
  <c r="J8" i="10"/>
  <c r="H8" i="10"/>
  <c r="F9" i="10"/>
  <c r="J9" i="10"/>
  <c r="J72" i="10"/>
  <c r="G82" i="10"/>
  <c r="I82" i="10"/>
  <c r="J102" i="10"/>
  <c r="K107" i="10"/>
  <c r="F117" i="10"/>
  <c r="J117" i="10"/>
  <c r="K147" i="10"/>
  <c r="K142" i="10"/>
  <c r="G92" i="10"/>
  <c r="K93" i="10"/>
  <c r="K103" i="10"/>
  <c r="K102" i="10" s="1"/>
  <c r="G8" i="10"/>
  <c r="K97" i="10"/>
  <c r="K112" i="10"/>
  <c r="K137" i="10"/>
  <c r="I9" i="10"/>
  <c r="K77" i="10"/>
  <c r="H9" i="10"/>
  <c r="K53" i="10"/>
  <c r="K73" i="10"/>
  <c r="I72" i="10"/>
  <c r="K83" i="10"/>
  <c r="K82" i="10" s="1"/>
  <c r="K87" i="10"/>
  <c r="K94" i="10"/>
  <c r="K118" i="10"/>
  <c r="K117" i="10" s="1"/>
  <c r="G117" i="10"/>
  <c r="I117" i="10"/>
  <c r="F127" i="10"/>
  <c r="K128" i="10"/>
  <c r="K132" i="10"/>
  <c r="I7" i="10" l="1"/>
  <c r="G7" i="10"/>
  <c r="F7" i="10"/>
  <c r="K10" i="10"/>
  <c r="K72" i="10"/>
  <c r="K127" i="10"/>
  <c r="K9" i="10"/>
  <c r="H7" i="10"/>
  <c r="J7" i="10"/>
  <c r="K92" i="10"/>
  <c r="K8" i="10"/>
  <c r="K7" i="10" l="1"/>
  <c r="E6" i="14" l="1"/>
</calcChain>
</file>

<file path=xl/sharedStrings.xml><?xml version="1.0" encoding="utf-8"?>
<sst xmlns="http://schemas.openxmlformats.org/spreadsheetml/2006/main" count="440" uniqueCount="197">
  <si>
    <t>Nr</t>
  </si>
  <si>
    <t>Kodi</t>
  </si>
  <si>
    <t>Programi/përshkrimi</t>
  </si>
  <si>
    <t>SHPENZIMET KAPITALE TOTALE</t>
  </si>
  <si>
    <t>Planifikim urban dhe mjedisi</t>
  </si>
  <si>
    <t>Mjete të lira për bashkëinvestime</t>
  </si>
  <si>
    <t>Shëndetësia dhe Mirëqenia Sociale</t>
  </si>
  <si>
    <t>Arsimi dhe shkenca</t>
  </si>
  <si>
    <t>Komuna  - Hani i Elezit  659</t>
  </si>
  <si>
    <t>Kodi progr.</t>
  </si>
  <si>
    <t>Kodi  nënp.</t>
  </si>
  <si>
    <t>Përshkrimi</t>
  </si>
  <si>
    <t>Stafi</t>
  </si>
  <si>
    <t>Mallrat dhe shërbimet</t>
  </si>
  <si>
    <t>Shpenzimet komunale</t>
  </si>
  <si>
    <t>Subvencionet dhe transferet</t>
  </si>
  <si>
    <t>Shpenzimet kapitale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</si>
  <si>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</si>
  <si>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</si>
  <si>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</si>
  <si>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</si>
  <si>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</si>
  <si>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</si>
  <si>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</si>
  <si>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</si>
  <si>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</si>
  <si>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</si>
  <si>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</si>
  <si>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SHPENZIMET TOTALE KOMUNALE</t>
  </si>
  <si>
    <t xml:space="preserve">Grantet Qeveritare </t>
  </si>
  <si>
    <t>Të hyrat vetanake</t>
  </si>
  <si>
    <t>Financimi i jashtëm</t>
  </si>
  <si>
    <t>Financimi nga huamarrja</t>
  </si>
  <si>
    <t>Zyra e Kryetarit</t>
  </si>
  <si>
    <t xml:space="preserve">Zyra e Kuvendit Komunal </t>
  </si>
  <si>
    <t>Administrata dhe personeli</t>
  </si>
  <si>
    <t>Administrata</t>
  </si>
  <si>
    <t>Buxhet dhe Financa</t>
  </si>
  <si>
    <t xml:space="preserve">Buxhetimi </t>
  </si>
  <si>
    <t>Shërbimet publike, mbrojtja civile, emergjenca</t>
  </si>
  <si>
    <t>Parandalimi dhe inspektimi i zjarreve</t>
  </si>
  <si>
    <t>Zyra komunale për komunitete</t>
  </si>
  <si>
    <t>Zyra komunale për komunitete dhe kthim</t>
  </si>
  <si>
    <t>Bujqësia, Pylltaria dhe Zhvillimi Rural</t>
  </si>
  <si>
    <t xml:space="preserve">Pylltaria dhe inspeksioni </t>
  </si>
  <si>
    <t>Zhvillimi Ekonomik</t>
  </si>
  <si>
    <t xml:space="preserve">Planifikimi i zhvillimit ekonomik </t>
  </si>
  <si>
    <t>Planifikimi Urban dhe Mjedisi</t>
  </si>
  <si>
    <t xml:space="preserve">Planifikimi urban dhe inspeksioni </t>
  </si>
  <si>
    <t xml:space="preserve">Shëndetësia dhe mirëqenia sociale </t>
  </si>
  <si>
    <t xml:space="preserve">Administrata </t>
  </si>
  <si>
    <t>Shërbimet e shëndetësisë primare</t>
  </si>
  <si>
    <t>Shërbimet Sociale dhe Rezidenciale</t>
  </si>
  <si>
    <t>Shërbimet sociale</t>
  </si>
  <si>
    <t xml:space="preserve">Arsimi dhe shkenca </t>
  </si>
  <si>
    <t>Arsimi fillor</t>
  </si>
  <si>
    <t xml:space="preserve">Arsimi i mesëm </t>
  </si>
  <si>
    <t>0111</t>
  </si>
  <si>
    <t>0112</t>
  </si>
  <si>
    <t>Kodi funks.</t>
  </si>
  <si>
    <t>0422</t>
  </si>
  <si>
    <t>0411</t>
  </si>
  <si>
    <t>0760</t>
  </si>
  <si>
    <t>0980</t>
  </si>
  <si>
    <t>0912</t>
  </si>
  <si>
    <t>0922</t>
  </si>
  <si>
    <t>k</t>
  </si>
  <si>
    <t>0133</t>
  </si>
  <si>
    <t>0320</t>
  </si>
  <si>
    <t>0620</t>
  </si>
  <si>
    <t>0721</t>
  </si>
  <si>
    <t>0911</t>
  </si>
  <si>
    <t>Nën-program</t>
  </si>
  <si>
    <t xml:space="preserve">Pagat dhe mëditjet </t>
  </si>
  <si>
    <t xml:space="preserve"> Mallrat dhe shërbimet </t>
  </si>
  <si>
    <t>Zyra e Kuvendit Komunal</t>
  </si>
  <si>
    <t>Administrata dhe Personeli</t>
  </si>
  <si>
    <t>Buxheti dhe Financat</t>
  </si>
  <si>
    <t>Shërbimet Publike dhe Emergjenca</t>
  </si>
  <si>
    <t>Zyra Komunale për Komunitete</t>
  </si>
  <si>
    <t>Administrata e shëndetësisë</t>
  </si>
  <si>
    <t>Arsimi dhe Shkenca</t>
  </si>
  <si>
    <t>Administrata e arsimit</t>
  </si>
  <si>
    <t>Arsimi parashkollor dhe çerdhet</t>
  </si>
  <si>
    <t>Arsimi i mesëm</t>
  </si>
  <si>
    <t xml:space="preserve">                    TOTALI</t>
  </si>
  <si>
    <t>Shërbimet publike dhe emergjenca</t>
  </si>
  <si>
    <t>Asfaltimi i rrugës Gorancë-Krivenik</t>
  </si>
  <si>
    <t>Pagat dhe shtesat</t>
  </si>
  <si>
    <t>Total 2022</t>
  </si>
  <si>
    <t>TË HYRAT KOMUNALE TOTALE</t>
  </si>
  <si>
    <t>TË HYRAT VETANAKE</t>
  </si>
  <si>
    <t>1.1.1</t>
  </si>
  <si>
    <t>Tatimi në pronë</t>
  </si>
  <si>
    <t>1.1.2</t>
  </si>
  <si>
    <t>Tatimi në tokë</t>
  </si>
  <si>
    <t>1.1.3</t>
  </si>
  <si>
    <t>Taksat komunale</t>
  </si>
  <si>
    <t>Licencat dhe lejet</t>
  </si>
  <si>
    <t>Certifikatat dhe dokumentet zyrtare</t>
  </si>
  <si>
    <t>Taksat e pajisjeve motorike</t>
  </si>
  <si>
    <t>Lejet për ndërtesa</t>
  </si>
  <si>
    <t>Taksat tjera komunale</t>
  </si>
  <si>
    <t>1.1.4</t>
  </si>
  <si>
    <t>Ngarkesat komunale</t>
  </si>
  <si>
    <t>Të hyrat nga qiraja</t>
  </si>
  <si>
    <t>Bashkë-pagesat për arsim</t>
  </si>
  <si>
    <t>Bashkë-pagesat për shëndetësi</t>
  </si>
  <si>
    <t>Ngarkesat rregullatore</t>
  </si>
  <si>
    <t>Ngarkesat tjera komunale</t>
  </si>
  <si>
    <t>1.1.5</t>
  </si>
  <si>
    <t>Të hyrat tjera</t>
  </si>
  <si>
    <t>TRANSFERET QEVERITARE</t>
  </si>
  <si>
    <t>1.2.1</t>
  </si>
  <si>
    <t>Granti i përgjithshëm</t>
  </si>
  <si>
    <t>1.2.2</t>
  </si>
  <si>
    <t>Granti për arsim</t>
  </si>
  <si>
    <t>1.2.3</t>
  </si>
  <si>
    <t>Granti për shëndetësi</t>
  </si>
  <si>
    <t>Rregullimi i parkut në rrugën "Isa Berisha" (asfaltim, trotuar, ndriçim publik, gjelbërim)</t>
  </si>
  <si>
    <t>10-BKK</t>
  </si>
  <si>
    <t>21-THV</t>
  </si>
  <si>
    <t>Vlerësimi 2024</t>
  </si>
  <si>
    <t>2024          Vlerësimi</t>
  </si>
  <si>
    <t>Rregullimi i kanalit të ujitjes në vendin Lloka në Seçishtë</t>
  </si>
  <si>
    <t>Rregullimi i shtigjeve për këmbësor dhe çiklistë përgjatë lumit Lepenc (Uji i thartë - Kulla me çeshme)</t>
  </si>
  <si>
    <t>Ndërtimi i rrugës transit në fshatin Gorancë</t>
  </si>
  <si>
    <t>______________</t>
  </si>
  <si>
    <t>________________</t>
  </si>
  <si>
    <t>Kryetari i Komunës</t>
  </si>
  <si>
    <t>659-HANI I ELEZIT</t>
  </si>
  <si>
    <t>Vendosja e pajisjes digjitale E-Kioska në Han të Elezit</t>
  </si>
  <si>
    <t>Ndërtimi dhe rregullimi i këndeve të lojërave në Han të Elezit dhe fshatrat Gorancë, Paldenicë, Seçishtë</t>
  </si>
  <si>
    <t>Ndërtimi i shkallëve emergjente nëpër shkollat: SHML. Dardania, SHFMU. Veli Ballazhi, SHFMU. Kështjella e Diturisë</t>
  </si>
  <si>
    <t>Tabela 4.1: Plani i ndarjeve buxhetore të shpenzimeve totale të komunës për vitin 2023</t>
  </si>
  <si>
    <t>Drejtoreshë për Buxhet dhe Financa</t>
  </si>
  <si>
    <t>Lindita Ballazhi</t>
  </si>
  <si>
    <t>Mehmet Ballazhi</t>
  </si>
  <si>
    <t>Data: 30.09.2022</t>
  </si>
  <si>
    <t>Tab 4.2.Financimi i investimeve kapitale komunale 2023-2025</t>
  </si>
  <si>
    <t>TOTALI 2023</t>
  </si>
  <si>
    <t>2025          Vlerësimi</t>
  </si>
  <si>
    <t>Shpenzimet totale             2023-2025</t>
  </si>
  <si>
    <t>Ndërtimi i pendës në Sarasellë në fshatin Seçishtë</t>
  </si>
  <si>
    <t>Rregullimi i krojeve publike në fshatrat: Dromjak, Dimcë, Paldenicë dhe Rezhancë</t>
  </si>
  <si>
    <t>Ndriçimi publik në fshatrat: Pustenik, Dimcë, Gorancë, Krivenik, Seçishtë</t>
  </si>
  <si>
    <t>Shtimi i kapaciteteve të ujit dhe vendosja e ujëmatësve në Lagjen e Re dhe në Han të Elezit</t>
  </si>
  <si>
    <t>Rregullimi i shtratit të lumit Lepenc</t>
  </si>
  <si>
    <t xml:space="preserve">Rregullimi i varrezave të qytetit </t>
  </si>
  <si>
    <t>Rregullimi i kanalizimeve në Han të Elezit në Rr. Isa Berisha dhe zonat rurale në fshatrat: Paldenicë, Seçishtë, Pustenik, Gorancë, Dermjak, Krivenik, Dimcë</t>
  </si>
  <si>
    <t>Rregullimi i prrockave dhe i kanalizimeve atmosferike në zonën urbane Rr. Adem Jashari dhe fshatin Paldenicë</t>
  </si>
  <si>
    <t>Ndërtimi i mureve mbrojtëse në Lagjen e Re dhe në fshatrat: Paldenicë, Dermjak, Pustenik,Seçishtë, Gorancë, Krivenik, Dimcë</t>
  </si>
  <si>
    <t>Vendosja e ekranit për prezantimin e rezultateve të ndotjes së ajrit në Rr. Nuri Bushi</t>
  </si>
  <si>
    <t>Renovimi i objektit të Komunës</t>
  </si>
  <si>
    <t>Asfaltimi i rrugës Lagja Ramuk - Fshati Paldenicë</t>
  </si>
  <si>
    <t>Ndërtimi i parkut te rruga Lepenci</t>
  </si>
  <si>
    <t>Ndërtimi i trotuareve për këmbësor në Han të Elezit në Rr. Adem Jashari, Udha e Shkronjave, Driton Loku, Paldenicë</t>
  </si>
  <si>
    <t>Ndërtimi i mbikalimeve në Rr. Martirët Bushi dhe Rr. Lepenci</t>
  </si>
  <si>
    <t>Ndërtimi i aneksit për këmbësor në urën e Seçishtës</t>
  </si>
  <si>
    <t>Shtrimi me kubëza betoni të rrugicave dhe trotuareve në Han të Elezit dhe fshatrat: Paldenicë, Seçishtë, Dimcë, Pustenik, Gorancë, Dermjak, Rezhancë, Krivenik</t>
  </si>
  <si>
    <t>Ndërtimi (Rihapja, zgjerimi) dhe asfaltimi i rrugëve në fshatrat: Paldenicë, Pustenik, Seçishtë, Gorancë, Dimcë, Krivenik</t>
  </si>
  <si>
    <t>Fabrika e ujit nga ujësjellësi i Dimcës, Shtëpia e Kulturës - Imri Curri, Stadiumi i qytetit - Suad Brava - Shpronësim</t>
  </si>
  <si>
    <t>Rregullimi i oborrit të AMF-së në fshatin Gorancë</t>
  </si>
  <si>
    <t>Rregullimi i infrastrukturës dhe ndërtimi i një aneks objekti në QKMF</t>
  </si>
  <si>
    <t>Arsimi fillor, i mesëm i ulët</t>
  </si>
  <si>
    <t>Ndërtimi i objektit të SHFMU në Lagjen e Re</t>
  </si>
  <si>
    <t>Rregullimi i infrastrukturës shkollore në SHML - Dardania, SHFMU - Ilaz Thaçi, SHFMU - Kështjella e Diturisë dhe SHMFU - Veli Ballazhi</t>
  </si>
  <si>
    <t>Tab. 4.3. PLANI AFATMESËM I TË HYRAVE TOTALE TË BUXHETIT KOMUNAL 2023-2025</t>
  </si>
  <si>
    <t>Buxheti 2022</t>
  </si>
  <si>
    <t>Plani 2023</t>
  </si>
  <si>
    <t>Vlerësimi 2025</t>
  </si>
  <si>
    <t xml:space="preserve"> Total 2023 </t>
  </si>
  <si>
    <t xml:space="preserve">               -   </t>
  </si>
  <si>
    <t>Drejtore për Buxhet dhe Financa</t>
  </si>
  <si>
    <t>Buxheti  2022</t>
  </si>
  <si>
    <t>A</t>
  </si>
  <si>
    <t>C</t>
  </si>
  <si>
    <t>D</t>
  </si>
  <si>
    <t>Taksat Komunale</t>
  </si>
  <si>
    <t xml:space="preserve">  Licencat dhe lejet</t>
  </si>
  <si>
    <t xml:space="preserve">  Certifikatat dhe dokumentet zyrtare</t>
  </si>
  <si>
    <t xml:space="preserve">  Taksat e pajisjeve motorike</t>
  </si>
  <si>
    <t xml:space="preserve">  Lejet per ndërtesa</t>
  </si>
  <si>
    <t xml:space="preserve">  Taksat tjera komunale</t>
  </si>
  <si>
    <t>Ngarkesat Komunale</t>
  </si>
  <si>
    <t xml:space="preserve">  Të hyrat nga qiraja</t>
  </si>
  <si>
    <t xml:space="preserve">  Bashkë-pagesat për arsim</t>
  </si>
  <si>
    <t xml:space="preserve">  Bashkë-pagesat për shëndetësi</t>
  </si>
  <si>
    <t xml:space="preserve">  Ngarkesat rregullatore</t>
  </si>
  <si>
    <t xml:space="preserve">  Ngarkesat tjera komunale</t>
  </si>
  <si>
    <t>Të hyrat tjera (gjobat)</t>
  </si>
  <si>
    <t xml:space="preserve">              -   </t>
  </si>
  <si>
    <t>Granti për Arsim</t>
  </si>
  <si>
    <t>Granti për Shëndetësi</t>
  </si>
  <si>
    <t>Buxheti i Komunës Hani i Elezit për vitin 2023</t>
  </si>
  <si>
    <t>PLANI AFATMESËM I TË HYRAVE TOTALE TË BUXHETIT KOMUNAL 2023-2025</t>
  </si>
  <si>
    <t>Plani i ndarjeve buxhetore të shpenzimeve totale për vitin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</si>
</sst>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548DD4"/>
      <name val="Times New Roman"/>
      <family val="1"/>
    </font>
    <font>
      <sz val="12"/>
      <color theme="1"/>
      <name val="Times New Roman"/>
      <family val="1"/>
    </font>
    <font>
      <b/>
      <sz val="12"/>
      <color rgb="FF548DD4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365F91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color rgb="FF00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6FCA4"/>
        <bgColor indexed="64"/>
      </patternFill>
    </fill>
    <fill>
      <patternFill patternType="solid">
        <fgColor rgb="FFE6EFB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0F8D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</cellStyleXfs>
  <cellXfs count="29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0" applyNumberFormat="1" applyFont="1"/>
    <xf numFmtId="43" fontId="3" fillId="0" borderId="0" xfId="1" applyFont="1"/>
    <xf numFmtId="0" fontId="10" fillId="0" borderId="0" xfId="7" applyFont="1" applyBorder="1"/>
    <xf numFmtId="0" fontId="9" fillId="0" borderId="0" xfId="7" applyFont="1" applyBorder="1"/>
    <xf numFmtId="0" fontId="11" fillId="8" borderId="1" xfId="7" applyFont="1" applyFill="1" applyBorder="1" applyAlignment="1">
      <alignment horizontal="center" vertical="center" wrapText="1"/>
    </xf>
    <xf numFmtId="0" fontId="12" fillId="9" borderId="1" xfId="7" applyFont="1" applyFill="1" applyBorder="1" applyAlignment="1" applyProtection="1">
      <alignment horizontal="center" vertical="center"/>
      <protection locked="0"/>
    </xf>
    <xf numFmtId="0" fontId="12" fillId="8" borderId="1" xfId="7" applyFont="1" applyFill="1" applyBorder="1" applyAlignment="1">
      <alignment horizontal="center" vertical="center" wrapText="1"/>
    </xf>
    <xf numFmtId="164" fontId="12" fillId="8" borderId="1" xfId="6" applyNumberFormat="1" applyFont="1" applyFill="1" applyBorder="1" applyAlignment="1">
      <alignment horizontal="center" vertical="center" wrapText="1"/>
    </xf>
    <xf numFmtId="0" fontId="13" fillId="0" borderId="1" xfId="7" applyFont="1" applyBorder="1" applyAlignment="1">
      <alignment horizontal="center"/>
    </xf>
    <xf numFmtId="164" fontId="13" fillId="0" borderId="1" xfId="6" applyNumberFormat="1" applyFont="1" applyBorder="1" applyAlignment="1">
      <alignment horizontal="center"/>
    </xf>
    <xf numFmtId="0" fontId="14" fillId="8" borderId="1" xfId="7" applyFont="1" applyFill="1" applyBorder="1"/>
    <xf numFmtId="164" fontId="14" fillId="8" borderId="1" xfId="7" applyNumberFormat="1" applyFont="1" applyFill="1" applyBorder="1" applyAlignment="1"/>
    <xf numFmtId="164" fontId="14" fillId="8" borderId="1" xfId="1" applyNumberFormat="1" applyFont="1" applyFill="1" applyBorder="1"/>
    <xf numFmtId="43" fontId="0" fillId="0" borderId="0" xfId="1" applyFont="1"/>
    <xf numFmtId="0" fontId="10" fillId="0" borderId="1" xfId="7" applyFont="1" applyBorder="1"/>
    <xf numFmtId="0" fontId="10" fillId="0" borderId="1" xfId="7" applyFont="1" applyBorder="1" applyAlignment="1">
      <alignment horizontal="center"/>
    </xf>
    <xf numFmtId="0" fontId="15" fillId="0" borderId="1" xfId="7" applyFont="1" applyFill="1" applyBorder="1" applyAlignment="1" applyProtection="1">
      <alignment horizontal="left" indent="1"/>
      <protection locked="0"/>
    </xf>
    <xf numFmtId="164" fontId="10" fillId="0" borderId="1" xfId="6" applyNumberFormat="1" applyFont="1" applyBorder="1"/>
    <xf numFmtId="164" fontId="0" fillId="0" borderId="0" xfId="0" applyNumberFormat="1"/>
    <xf numFmtId="0" fontId="16" fillId="10" borderId="1" xfId="7" applyFont="1" applyFill="1" applyBorder="1" applyAlignment="1">
      <alignment vertical="center" wrapText="1"/>
    </xf>
    <xf numFmtId="0" fontId="12" fillId="10" borderId="1" xfId="7" applyFont="1" applyFill="1" applyBorder="1" applyAlignment="1">
      <alignment horizontal="center"/>
    </xf>
    <xf numFmtId="164" fontId="12" fillId="10" borderId="1" xfId="6" applyNumberFormat="1" applyFont="1" applyFill="1" applyBorder="1"/>
    <xf numFmtId="164" fontId="12" fillId="11" borderId="1" xfId="6" applyNumberFormat="1" applyFont="1" applyFill="1" applyBorder="1"/>
    <xf numFmtId="0" fontId="12" fillId="12" borderId="1" xfId="7" applyFont="1" applyFill="1" applyBorder="1"/>
    <xf numFmtId="0" fontId="12" fillId="12" borderId="1" xfId="7" applyFont="1" applyFill="1" applyBorder="1" applyAlignment="1">
      <alignment horizontal="center"/>
    </xf>
    <xf numFmtId="0" fontId="12" fillId="12" borderId="1" xfId="7" applyFont="1" applyFill="1" applyBorder="1" applyAlignment="1" applyProtection="1">
      <alignment horizontal="left"/>
      <protection locked="0"/>
    </xf>
    <xf numFmtId="164" fontId="12" fillId="12" borderId="1" xfId="6" applyNumberFormat="1" applyFont="1" applyFill="1" applyBorder="1"/>
    <xf numFmtId="164" fontId="10" fillId="11" borderId="1" xfId="6" applyNumberFormat="1" applyFont="1" applyFill="1" applyBorder="1"/>
    <xf numFmtId="0" fontId="10" fillId="0" borderId="1" xfId="7" applyFont="1" applyBorder="1" applyAlignment="1">
      <alignment horizontal="left" vertical="center"/>
    </xf>
    <xf numFmtId="0" fontId="12" fillId="10" borderId="1" xfId="7" applyFont="1" applyFill="1" applyBorder="1"/>
    <xf numFmtId="164" fontId="10" fillId="7" borderId="1" xfId="6" applyNumberFormat="1" applyFont="1" applyFill="1" applyBorder="1"/>
    <xf numFmtId="0" fontId="0" fillId="0" borderId="0" xfId="0" applyBorder="1"/>
    <xf numFmtId="0" fontId="16" fillId="10" borderId="1" xfId="7" applyFont="1" applyFill="1" applyBorder="1" applyAlignment="1"/>
    <xf numFmtId="164" fontId="17" fillId="0" borderId="1" xfId="6" applyNumberFormat="1" applyFont="1" applyBorder="1"/>
    <xf numFmtId="0" fontId="16" fillId="12" borderId="1" xfId="7" applyFont="1" applyFill="1" applyBorder="1" applyAlignment="1">
      <alignment horizontal="center" vertical="center" wrapText="1"/>
    </xf>
    <xf numFmtId="0" fontId="16" fillId="12" borderId="1" xfId="7" applyFont="1" applyFill="1" applyBorder="1"/>
    <xf numFmtId="164" fontId="12" fillId="10" borderId="1" xfId="1" applyNumberFormat="1" applyFont="1" applyFill="1" applyBorder="1" applyAlignment="1">
      <alignment horizontal="center"/>
    </xf>
    <xf numFmtId="164" fontId="10" fillId="0" borderId="1" xfId="1" applyNumberFormat="1" applyFont="1" applyBorder="1"/>
    <xf numFmtId="43" fontId="10" fillId="0" borderId="1" xfId="1" applyFont="1" applyBorder="1" applyAlignment="1">
      <alignment horizontal="center"/>
    </xf>
    <xf numFmtId="0" fontId="16" fillId="12" borderId="1" xfId="7" applyFont="1" applyFill="1" applyBorder="1" applyAlignment="1"/>
    <xf numFmtId="0" fontId="16" fillId="10" borderId="1" xfId="7" applyFont="1" applyFill="1" applyBorder="1" applyAlignment="1">
      <alignment horizontal="right"/>
    </xf>
    <xf numFmtId="43" fontId="0" fillId="0" borderId="0" xfId="0" applyNumberFormat="1"/>
    <xf numFmtId="43" fontId="7" fillId="0" borderId="0" xfId="1" applyFont="1"/>
    <xf numFmtId="0" fontId="19" fillId="0" borderId="0" xfId="0" applyFont="1" applyBorder="1"/>
    <xf numFmtId="0" fontId="20" fillId="0" borderId="0" xfId="0" applyFont="1" applyBorder="1"/>
    <xf numFmtId="43" fontId="21" fillId="0" borderId="0" xfId="1" applyFont="1" applyBorder="1" applyAlignment="1"/>
    <xf numFmtId="43" fontId="21" fillId="0" borderId="0" xfId="0" applyNumberFormat="1" applyFont="1" applyBorder="1" applyAlignment="1"/>
    <xf numFmtId="0" fontId="22" fillId="0" borderId="0" xfId="0" applyFont="1" applyBorder="1"/>
    <xf numFmtId="164" fontId="3" fillId="0" borderId="0" xfId="0" applyNumberFormat="1" applyFont="1"/>
    <xf numFmtId="0" fontId="14" fillId="0" borderId="0" xfId="7" applyFont="1" applyFill="1" applyBorder="1" applyAlignment="1" applyProtection="1">
      <protection locked="0"/>
    </xf>
    <xf numFmtId="0" fontId="23" fillId="0" borderId="0" xfId="0" applyFont="1"/>
    <xf numFmtId="164" fontId="0" fillId="0" borderId="0" xfId="1" applyNumberFormat="1" applyFont="1"/>
    <xf numFmtId="164" fontId="10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 vertical="center"/>
    </xf>
    <xf numFmtId="0" fontId="12" fillId="12" borderId="1" xfId="7" quotePrefix="1" applyFont="1" applyFill="1" applyBorder="1" applyAlignment="1">
      <alignment horizontal="center"/>
    </xf>
    <xf numFmtId="0" fontId="16" fillId="12" borderId="1" xfId="7" quotePrefix="1" applyFont="1" applyFill="1" applyBorder="1" applyAlignment="1">
      <alignment horizontal="center" vertical="center" wrapText="1"/>
    </xf>
    <xf numFmtId="0" fontId="12" fillId="8" borderId="1" xfId="7" applyFont="1" applyFill="1" applyBorder="1" applyAlignment="1" applyProtection="1">
      <alignment horizontal="left"/>
      <protection locked="0"/>
    </xf>
    <xf numFmtId="164" fontId="3" fillId="0" borderId="0" xfId="1" applyNumberFormat="1" applyFont="1"/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164" fontId="3" fillId="0" borderId="1" xfId="1" applyNumberFormat="1" applyFont="1" applyBorder="1" applyAlignment="1">
      <alignment horizontal="right"/>
    </xf>
    <xf numFmtId="0" fontId="3" fillId="7" borderId="1" xfId="0" applyFont="1" applyFill="1" applyBorder="1" applyAlignment="1">
      <alignment vertical="top" wrapText="1"/>
    </xf>
    <xf numFmtId="164" fontId="3" fillId="7" borderId="1" xfId="1" applyNumberFormat="1" applyFont="1" applyFill="1" applyBorder="1" applyAlignment="1">
      <alignment horizontal="right"/>
    </xf>
    <xf numFmtId="164" fontId="3" fillId="7" borderId="1" xfId="1" applyNumberFormat="1" applyFont="1" applyFill="1" applyBorder="1"/>
    <xf numFmtId="0" fontId="24" fillId="7" borderId="1" xfId="0" applyFont="1" applyFill="1" applyBorder="1" applyAlignment="1">
      <alignment vertical="top" wrapText="1"/>
    </xf>
    <xf numFmtId="0" fontId="24" fillId="7" borderId="1" xfId="0" applyFont="1" applyFill="1" applyBorder="1" applyAlignment="1">
      <alignment vertical="top"/>
    </xf>
    <xf numFmtId="0" fontId="25" fillId="0" borderId="0" xfId="0" applyFont="1"/>
    <xf numFmtId="0" fontId="5" fillId="15" borderId="1" xfId="0" applyFont="1" applyFill="1" applyBorder="1" applyAlignment="1">
      <alignment horizontal="center" vertical="top"/>
    </xf>
    <xf numFmtId="0" fontId="5" fillId="15" borderId="1" xfId="0" applyFont="1" applyFill="1" applyBorder="1" applyAlignment="1">
      <alignment vertical="top"/>
    </xf>
    <xf numFmtId="164" fontId="4" fillId="15" borderId="1" xfId="1" applyNumberFormat="1" applyFont="1" applyFill="1" applyBorder="1" applyAlignment="1">
      <alignment horizontal="right"/>
    </xf>
    <xf numFmtId="0" fontId="5" fillId="0" borderId="0" xfId="0" applyFont="1"/>
    <xf numFmtId="0" fontId="2" fillId="15" borderId="2" xfId="0" applyFont="1" applyFill="1" applyBorder="1" applyAlignment="1">
      <alignment vertical="center" wrapText="1"/>
    </xf>
    <xf numFmtId="0" fontId="2" fillId="15" borderId="2" xfId="0" applyFont="1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 wrapText="1"/>
    </xf>
    <xf numFmtId="164" fontId="2" fillId="15" borderId="2" xfId="1" applyNumberFormat="1" applyFont="1" applyFill="1" applyBorder="1" applyAlignment="1">
      <alignment vertical="center" wrapText="1"/>
    </xf>
    <xf numFmtId="0" fontId="26" fillId="0" borderId="0" xfId="0" applyFont="1"/>
    <xf numFmtId="164" fontId="26" fillId="0" borderId="0" xfId="0" applyNumberFormat="1" applyFont="1"/>
    <xf numFmtId="0" fontId="2" fillId="0" borderId="3" xfId="0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right"/>
    </xf>
    <xf numFmtId="164" fontId="3" fillId="7" borderId="4" xfId="1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3" fontId="5" fillId="15" borderId="3" xfId="0" applyNumberFormat="1" applyFont="1" applyFill="1" applyBorder="1" applyAlignment="1">
      <alignment horizontal="right" vertical="top"/>
    </xf>
    <xf numFmtId="164" fontId="3" fillId="7" borderId="4" xfId="1" applyNumberFormat="1" applyFont="1" applyFill="1" applyBorder="1"/>
    <xf numFmtId="3" fontId="2" fillId="7" borderId="1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6" fillId="19" borderId="5" xfId="0" applyFont="1" applyFill="1" applyBorder="1" applyAlignment="1">
      <alignment wrapText="1"/>
    </xf>
    <xf numFmtId="0" fontId="26" fillId="19" borderId="6" xfId="0" applyFont="1" applyFill="1" applyBorder="1" applyAlignment="1">
      <alignment wrapText="1"/>
    </xf>
    <xf numFmtId="0" fontId="26" fillId="19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6" fillId="20" borderId="8" xfId="0" applyFont="1" applyFill="1" applyBorder="1" applyAlignment="1">
      <alignment wrapText="1"/>
    </xf>
    <xf numFmtId="0" fontId="26" fillId="22" borderId="8" xfId="0" applyFont="1" applyFill="1" applyBorder="1" applyAlignment="1">
      <alignment wrapText="1"/>
    </xf>
    <xf numFmtId="0" fontId="26" fillId="23" borderId="8" xfId="0" applyFont="1" applyFill="1" applyBorder="1" applyAlignment="1">
      <alignment wrapText="1"/>
    </xf>
    <xf numFmtId="0" fontId="26" fillId="24" borderId="8" xfId="0" applyFont="1" applyFill="1" applyBorder="1" applyAlignment="1">
      <alignment wrapText="1"/>
    </xf>
    <xf numFmtId="0" fontId="26" fillId="2" borderId="8" xfId="0" applyFont="1" applyFill="1" applyBorder="1" applyAlignment="1">
      <alignment wrapText="1"/>
    </xf>
    <xf numFmtId="0" fontId="26" fillId="25" borderId="8" xfId="0" applyFont="1" applyFill="1" applyBorder="1" applyAlignment="1">
      <alignment wrapText="1"/>
    </xf>
    <xf numFmtId="0" fontId="26" fillId="26" borderId="8" xfId="0" applyFont="1" applyFill="1" applyBorder="1" applyAlignment="1">
      <alignment wrapText="1"/>
    </xf>
    <xf numFmtId="0" fontId="26" fillId="27" borderId="8" xfId="0" applyFont="1" applyFill="1" applyBorder="1" applyAlignment="1">
      <alignment wrapText="1"/>
    </xf>
    <xf numFmtId="0" fontId="26" fillId="20" borderId="7" xfId="0" applyFont="1" applyFill="1" applyBorder="1" applyAlignment="1">
      <alignment horizontal="left" wrapText="1"/>
    </xf>
    <xf numFmtId="0" fontId="26" fillId="22" borderId="7" xfId="0" applyFont="1" applyFill="1" applyBorder="1" applyAlignment="1">
      <alignment horizontal="left" wrapText="1"/>
    </xf>
    <xf numFmtId="0" fontId="26" fillId="23" borderId="7" xfId="0" applyFont="1" applyFill="1" applyBorder="1" applyAlignment="1">
      <alignment horizontal="left" wrapText="1"/>
    </xf>
    <xf numFmtId="0" fontId="26" fillId="24" borderId="7" xfId="0" applyFont="1" applyFill="1" applyBorder="1" applyAlignment="1">
      <alignment horizontal="left" wrapText="1"/>
    </xf>
    <xf numFmtId="0" fontId="26" fillId="2" borderId="7" xfId="0" applyFont="1" applyFill="1" applyBorder="1" applyAlignment="1">
      <alignment horizontal="left" wrapText="1"/>
    </xf>
    <xf numFmtId="0" fontId="26" fillId="25" borderId="7" xfId="0" applyFont="1" applyFill="1" applyBorder="1" applyAlignment="1">
      <alignment horizontal="left" wrapText="1"/>
    </xf>
    <xf numFmtId="0" fontId="26" fillId="26" borderId="7" xfId="0" applyFont="1" applyFill="1" applyBorder="1" applyAlignment="1">
      <alignment horizontal="left" wrapText="1"/>
    </xf>
    <xf numFmtId="0" fontId="26" fillId="27" borderId="7" xfId="0" applyFont="1" applyFill="1" applyBorder="1" applyAlignment="1">
      <alignment horizontal="left" wrapText="1"/>
    </xf>
    <xf numFmtId="0" fontId="23" fillId="20" borderId="7" xfId="0" applyFont="1" applyFill="1" applyBorder="1" applyAlignment="1">
      <alignment horizontal="left" wrapText="1"/>
    </xf>
    <xf numFmtId="0" fontId="23" fillId="20" borderId="8" xfId="0" applyFont="1" applyFill="1" applyBorder="1" applyAlignment="1">
      <alignment wrapText="1"/>
    </xf>
    <xf numFmtId="0" fontId="23" fillId="21" borderId="7" xfId="0" applyFont="1" applyFill="1" applyBorder="1" applyAlignment="1">
      <alignment horizontal="left" wrapText="1"/>
    </xf>
    <xf numFmtId="0" fontId="23" fillId="21" borderId="8" xfId="0" applyFont="1" applyFill="1" applyBorder="1" applyAlignment="1">
      <alignment wrapText="1"/>
    </xf>
    <xf numFmtId="0" fontId="23" fillId="22" borderId="7" xfId="0" applyFont="1" applyFill="1" applyBorder="1" applyAlignment="1">
      <alignment horizontal="left" wrapText="1"/>
    </xf>
    <xf numFmtId="0" fontId="23" fillId="22" borderId="8" xfId="0" applyFont="1" applyFill="1" applyBorder="1" applyAlignment="1">
      <alignment wrapText="1"/>
    </xf>
    <xf numFmtId="0" fontId="0" fillId="0" borderId="0" xfId="0" applyFill="1"/>
    <xf numFmtId="164" fontId="26" fillId="0" borderId="0" xfId="1" applyNumberFormat="1" applyFont="1" applyFill="1" applyBorder="1" applyAlignment="1">
      <alignment horizontal="right"/>
    </xf>
    <xf numFmtId="164" fontId="0" fillId="0" borderId="0" xfId="1" applyNumberFormat="1" applyFont="1" applyFill="1"/>
    <xf numFmtId="0" fontId="0" fillId="0" borderId="0" xfId="0" applyFont="1" applyFill="1"/>
    <xf numFmtId="0" fontId="0" fillId="0" borderId="0" xfId="0" applyFont="1"/>
    <xf numFmtId="164" fontId="3" fillId="0" borderId="0" xfId="1" applyNumberFormat="1" applyFont="1" applyFill="1" applyBorder="1" applyAlignment="1">
      <alignment horizontal="right"/>
    </xf>
    <xf numFmtId="164" fontId="0" fillId="0" borderId="0" xfId="0" applyNumberFormat="1" applyFont="1" applyFill="1"/>
    <xf numFmtId="164" fontId="0" fillId="0" borderId="0" xfId="0" applyNumberFormat="1" applyFill="1"/>
    <xf numFmtId="164" fontId="5" fillId="20" borderId="8" xfId="1" applyNumberFormat="1" applyFont="1" applyFill="1" applyBorder="1" applyAlignment="1">
      <alignment horizontal="right"/>
    </xf>
    <xf numFmtId="164" fontId="5" fillId="21" borderId="8" xfId="1" applyNumberFormat="1" applyFont="1" applyFill="1" applyBorder="1" applyAlignment="1">
      <alignment horizontal="right"/>
    </xf>
    <xf numFmtId="164" fontId="3" fillId="22" borderId="8" xfId="1" applyNumberFormat="1" applyFont="1" applyFill="1" applyBorder="1" applyAlignment="1">
      <alignment horizontal="right"/>
    </xf>
    <xf numFmtId="164" fontId="3" fillId="23" borderId="8" xfId="1" applyNumberFormat="1" applyFont="1" applyFill="1" applyBorder="1" applyAlignment="1">
      <alignment horizontal="right"/>
    </xf>
    <xf numFmtId="164" fontId="3" fillId="24" borderId="8" xfId="1" applyNumberFormat="1" applyFont="1" applyFill="1" applyBorder="1" applyAlignment="1">
      <alignment horizontal="right"/>
    </xf>
    <xf numFmtId="164" fontId="3" fillId="2" borderId="8" xfId="1" applyNumberFormat="1" applyFont="1" applyFill="1" applyBorder="1" applyAlignment="1">
      <alignment horizontal="right"/>
    </xf>
    <xf numFmtId="164" fontId="3" fillId="25" borderId="8" xfId="1" applyNumberFormat="1" applyFont="1" applyFill="1" applyBorder="1" applyAlignment="1">
      <alignment horizontal="right"/>
    </xf>
    <xf numFmtId="164" fontId="5" fillId="22" borderId="8" xfId="1" applyNumberFormat="1" applyFont="1" applyFill="1" applyBorder="1" applyAlignment="1">
      <alignment horizontal="right"/>
    </xf>
    <xf numFmtId="164" fontId="3" fillId="26" borderId="8" xfId="1" applyNumberFormat="1" applyFont="1" applyFill="1" applyBorder="1" applyAlignment="1">
      <alignment horizontal="right"/>
    </xf>
    <xf numFmtId="164" fontId="3" fillId="20" borderId="8" xfId="1" applyNumberFormat="1" applyFont="1" applyFill="1" applyBorder="1" applyAlignment="1">
      <alignment horizontal="right"/>
    </xf>
    <xf numFmtId="164" fontId="3" fillId="27" borderId="8" xfId="1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4" fillId="3" borderId="1" xfId="1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center"/>
    </xf>
    <xf numFmtId="0" fontId="4" fillId="15" borderId="1" xfId="0" applyFont="1" applyFill="1" applyBorder="1"/>
    <xf numFmtId="0" fontId="5" fillId="16" borderId="1" xfId="0" applyFont="1" applyFill="1" applyBorder="1" applyAlignment="1">
      <alignment horizontal="right"/>
    </xf>
    <xf numFmtId="0" fontId="5" fillId="16" borderId="1" xfId="0" applyFont="1" applyFill="1" applyBorder="1" applyAlignment="1">
      <alignment horizontal="center"/>
    </xf>
    <xf numFmtId="0" fontId="4" fillId="16" borderId="1" xfId="0" applyFont="1" applyFill="1" applyBorder="1"/>
    <xf numFmtId="164" fontId="4" fillId="16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64" fontId="2" fillId="2" borderId="1" xfId="1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7" fillId="0" borderId="1" xfId="0" applyFont="1" applyBorder="1"/>
    <xf numFmtId="164" fontId="17" fillId="0" borderId="1" xfId="1" applyNumberFormat="1" applyFont="1" applyBorder="1"/>
    <xf numFmtId="164" fontId="2" fillId="30" borderId="1" xfId="1" applyNumberFormat="1" applyFont="1" applyFill="1" applyBorder="1" applyAlignment="1">
      <alignment horizontal="right"/>
    </xf>
    <xf numFmtId="0" fontId="28" fillId="0" borderId="0" xfId="0" applyFont="1"/>
    <xf numFmtId="164" fontId="7" fillId="0" borderId="0" xfId="1" applyNumberFormat="1" applyFont="1"/>
    <xf numFmtId="0" fontId="17" fillId="7" borderId="1" xfId="0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164" fontId="17" fillId="2" borderId="1" xfId="1" applyNumberFormat="1" applyFont="1" applyFill="1" applyBorder="1" applyAlignment="1">
      <alignment horizontal="right"/>
    </xf>
    <xf numFmtId="164" fontId="17" fillId="30" borderId="1" xfId="1" applyNumberFormat="1" applyFont="1" applyFill="1" applyBorder="1" applyAlignment="1">
      <alignment horizontal="right"/>
    </xf>
    <xf numFmtId="0" fontId="16" fillId="17" borderId="1" xfId="0" applyFont="1" applyFill="1" applyBorder="1" applyAlignment="1">
      <alignment horizontal="right"/>
    </xf>
    <xf numFmtId="0" fontId="16" fillId="17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wrapText="1"/>
    </xf>
    <xf numFmtId="164" fontId="16" fillId="17" borderId="1" xfId="1" applyNumberFormat="1" applyFont="1" applyFill="1" applyBorder="1" applyAlignment="1">
      <alignment horizontal="right"/>
    </xf>
    <xf numFmtId="0" fontId="17" fillId="28" borderId="1" xfId="0" applyFont="1" applyFill="1" applyBorder="1" applyAlignment="1">
      <alignment horizontal="right" vertical="center"/>
    </xf>
    <xf numFmtId="0" fontId="16" fillId="28" borderId="1" xfId="0" applyFont="1" applyFill="1" applyBorder="1" applyAlignment="1">
      <alignment horizontal="center"/>
    </xf>
    <xf numFmtId="0" fontId="16" fillId="28" borderId="1" xfId="0" applyFont="1" applyFill="1" applyBorder="1" applyAlignment="1">
      <alignment wrapText="1"/>
    </xf>
    <xf numFmtId="164" fontId="16" fillId="28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164" fontId="17" fillId="0" borderId="1" xfId="1" applyNumberFormat="1" applyFont="1" applyBorder="1" applyAlignment="1">
      <alignment horizontal="right"/>
    </xf>
    <xf numFmtId="0" fontId="17" fillId="2" borderId="1" xfId="0" applyFont="1" applyFill="1" applyBorder="1"/>
    <xf numFmtId="0" fontId="17" fillId="0" borderId="1" xfId="0" applyFont="1" applyBorder="1" applyAlignment="1">
      <alignment horizontal="center"/>
    </xf>
    <xf numFmtId="0" fontId="17" fillId="29" borderId="1" xfId="0" applyFont="1" applyFill="1" applyBorder="1" applyAlignment="1">
      <alignment horizontal="right"/>
    </xf>
    <xf numFmtId="0" fontId="16" fillId="29" borderId="1" xfId="0" applyFont="1" applyFill="1" applyBorder="1" applyAlignment="1">
      <alignment horizontal="center"/>
    </xf>
    <xf numFmtId="0" fontId="16" fillId="29" borderId="1" xfId="0" applyFont="1" applyFill="1" applyBorder="1" applyAlignment="1">
      <alignment wrapText="1"/>
    </xf>
    <xf numFmtId="164" fontId="16" fillId="29" borderId="1" xfId="1" applyNumberFormat="1" applyFont="1" applyFill="1" applyBorder="1" applyAlignment="1">
      <alignment horizontal="right"/>
    </xf>
    <xf numFmtId="0" fontId="17" fillId="13" borderId="1" xfId="0" applyFont="1" applyFill="1" applyBorder="1" applyAlignment="1">
      <alignment horizontal="right"/>
    </xf>
    <xf numFmtId="0" fontId="16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wrapText="1"/>
    </xf>
    <xf numFmtId="164" fontId="16" fillId="13" borderId="1" xfId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18" borderId="1" xfId="0" applyFont="1" applyFill="1" applyBorder="1" applyAlignment="1">
      <alignment horizontal="right"/>
    </xf>
    <xf numFmtId="0" fontId="16" fillId="18" borderId="1" xfId="0" applyFont="1" applyFill="1" applyBorder="1" applyAlignment="1">
      <alignment horizontal="center"/>
    </xf>
    <xf numFmtId="0" fontId="16" fillId="18" borderId="1" xfId="0" applyFont="1" applyFill="1" applyBorder="1"/>
    <xf numFmtId="164" fontId="16" fillId="18" borderId="1" xfId="1" applyNumberFormat="1" applyFont="1" applyFill="1" applyBorder="1" applyAlignment="1">
      <alignment horizontal="right"/>
    </xf>
    <xf numFmtId="0" fontId="17" fillId="14" borderId="1" xfId="0" applyFont="1" applyFill="1" applyBorder="1" applyAlignment="1">
      <alignment horizontal="right"/>
    </xf>
    <xf numFmtId="0" fontId="16" fillId="14" borderId="1" xfId="0" applyFont="1" applyFill="1" applyBorder="1" applyAlignment="1">
      <alignment horizontal="center"/>
    </xf>
    <xf numFmtId="0" fontId="16" fillId="14" borderId="1" xfId="0" applyFont="1" applyFill="1" applyBorder="1"/>
    <xf numFmtId="164" fontId="16" fillId="14" borderId="1" xfId="1" applyNumberFormat="1" applyFont="1" applyFill="1" applyBorder="1" applyAlignment="1">
      <alignment horizontal="right"/>
    </xf>
    <xf numFmtId="0" fontId="17" fillId="7" borderId="1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right" vertical="center"/>
    </xf>
    <xf numFmtId="164" fontId="10" fillId="0" borderId="0" xfId="1" applyNumberFormat="1" applyFont="1" applyBorder="1"/>
    <xf numFmtId="164" fontId="12" fillId="8" borderId="1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/>
    </xf>
    <xf numFmtId="164" fontId="12" fillId="10" borderId="1" xfId="1" applyNumberFormat="1" applyFont="1" applyFill="1" applyBorder="1"/>
    <xf numFmtId="164" fontId="12" fillId="12" borderId="1" xfId="1" applyNumberFormat="1" applyFont="1" applyFill="1" applyBorder="1"/>
    <xf numFmtId="164" fontId="18" fillId="0" borderId="1" xfId="1" applyNumberFormat="1" applyFont="1" applyBorder="1"/>
    <xf numFmtId="164" fontId="21" fillId="0" borderId="0" xfId="1" applyNumberFormat="1" applyFont="1" applyBorder="1" applyAlignment="1"/>
    <xf numFmtId="164" fontId="23" fillId="0" borderId="0" xfId="1" applyNumberFormat="1" applyFont="1"/>
    <xf numFmtId="0" fontId="17" fillId="31" borderId="1" xfId="0" applyFont="1" applyFill="1" applyBorder="1" applyAlignment="1">
      <alignment horizontal="center"/>
    </xf>
    <xf numFmtId="0" fontId="17" fillId="31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164" fontId="5" fillId="0" borderId="0" xfId="1" applyNumberFormat="1" applyFont="1"/>
    <xf numFmtId="43" fontId="5" fillId="0" borderId="0" xfId="1" applyFont="1"/>
    <xf numFmtId="0" fontId="17" fillId="0" borderId="1" xfId="0" applyFont="1" applyBorder="1" applyAlignment="1">
      <alignment horizontal="left" vertical="top" wrapText="1"/>
    </xf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17" fillId="0" borderId="9" xfId="0" applyFont="1" applyBorder="1" applyAlignment="1">
      <alignment wrapText="1"/>
    </xf>
    <xf numFmtId="164" fontId="17" fillId="0" borderId="9" xfId="1" applyNumberFormat="1" applyFont="1" applyBorder="1" applyAlignment="1">
      <alignment horizontal="right"/>
    </xf>
    <xf numFmtId="164" fontId="17" fillId="30" borderId="9" xfId="1" applyNumberFormat="1" applyFont="1" applyFill="1" applyBorder="1" applyAlignment="1">
      <alignment horizontal="right"/>
    </xf>
    <xf numFmtId="164" fontId="17" fillId="2" borderId="9" xfId="1" applyNumberFormat="1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16" fillId="18" borderId="1" xfId="0" applyFont="1" applyFill="1" applyBorder="1" applyAlignment="1">
      <alignment horizontal="right"/>
    </xf>
    <xf numFmtId="0" fontId="16" fillId="18" borderId="1" xfId="0" applyFont="1" applyFill="1" applyBorder="1" applyAlignment="1">
      <alignment wrapText="1"/>
    </xf>
    <xf numFmtId="164" fontId="16" fillId="18" borderId="1" xfId="1" applyNumberFormat="1" applyFont="1" applyFill="1" applyBorder="1"/>
    <xf numFmtId="0" fontId="30" fillId="32" borderId="10" xfId="0" applyFont="1" applyFill="1" applyBorder="1" applyAlignment="1">
      <alignment vertical="center" wrapText="1"/>
    </xf>
    <xf numFmtId="0" fontId="30" fillId="32" borderId="11" xfId="0" applyFont="1" applyFill="1" applyBorder="1" applyAlignment="1">
      <alignment vertical="center" wrapText="1"/>
    </xf>
    <xf numFmtId="0" fontId="30" fillId="32" borderId="11" xfId="0" applyFont="1" applyFill="1" applyBorder="1" applyAlignment="1">
      <alignment vertical="center"/>
    </xf>
    <xf numFmtId="0" fontId="30" fillId="32" borderId="1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3" fontId="30" fillId="0" borderId="6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3" fontId="30" fillId="33" borderId="6" xfId="0" applyNumberFormat="1" applyFont="1" applyFill="1" applyBorder="1" applyAlignment="1">
      <alignment horizontal="right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horizontal="center" vertical="center"/>
    </xf>
    <xf numFmtId="3" fontId="30" fillId="2" borderId="8" xfId="0" applyNumberFormat="1" applyFont="1" applyFill="1" applyBorder="1" applyAlignment="1">
      <alignment horizontal="right" vertical="center"/>
    </xf>
    <xf numFmtId="0" fontId="30" fillId="2" borderId="8" xfId="0" applyFont="1" applyFill="1" applyBorder="1" applyAlignment="1">
      <alignment vertical="center"/>
    </xf>
    <xf numFmtId="3" fontId="30" fillId="33" borderId="8" xfId="0" applyNumberFormat="1" applyFont="1" applyFill="1" applyBorder="1" applyAlignment="1">
      <alignment horizontal="right" vertical="center"/>
    </xf>
    <xf numFmtId="3" fontId="30" fillId="2" borderId="8" xfId="0" applyNumberFormat="1" applyFont="1" applyFill="1" applyBorder="1" applyAlignment="1">
      <alignment vertical="center"/>
    </xf>
    <xf numFmtId="0" fontId="30" fillId="2" borderId="8" xfId="0" applyFont="1" applyFill="1" applyBorder="1" applyAlignment="1">
      <alignment horizontal="right" vertical="center"/>
    </xf>
    <xf numFmtId="0" fontId="31" fillId="2" borderId="8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vertical="center"/>
    </xf>
    <xf numFmtId="0" fontId="32" fillId="32" borderId="7" xfId="0" applyFont="1" applyFill="1" applyBorder="1" applyAlignment="1">
      <alignment horizontal="center" vertical="center"/>
    </xf>
    <xf numFmtId="0" fontId="32" fillId="32" borderId="8" xfId="0" applyFont="1" applyFill="1" applyBorder="1" applyAlignment="1">
      <alignment vertical="center"/>
    </xf>
    <xf numFmtId="0" fontId="32" fillId="32" borderId="8" xfId="0" applyFont="1" applyFill="1" applyBorder="1" applyAlignment="1">
      <alignment horizontal="center" vertical="center"/>
    </xf>
    <xf numFmtId="3" fontId="32" fillId="32" borderId="8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31" borderId="1" xfId="0" applyFont="1" applyFill="1" applyBorder="1"/>
    <xf numFmtId="0" fontId="17" fillId="31" borderId="9" xfId="0" applyFont="1" applyFill="1" applyBorder="1" applyAlignment="1">
      <alignment horizontal="center"/>
    </xf>
    <xf numFmtId="164" fontId="17" fillId="30" borderId="1" xfId="1" applyNumberFormat="1" applyFont="1" applyFill="1" applyBorder="1"/>
    <xf numFmtId="164" fontId="3" fillId="30" borderId="1" xfId="1" applyNumberFormat="1" applyFont="1" applyFill="1" applyBorder="1"/>
    <xf numFmtId="0" fontId="9" fillId="0" borderId="0" xfId="7" applyFont="1" applyBorder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0" fillId="34" borderId="1" xfId="0" applyFill="1" applyBorder="1" applyAlignment="1">
      <alignment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5" borderId="1" xfId="0" applyFont="1" applyFill="1" applyBorder="1" applyAlignment="1">
      <alignment horizontal="center" vertical="center"/>
    </xf>
    <xf numFmtId="0" fontId="4" fillId="35" borderId="1" xfId="0" applyFont="1" applyFill="1" applyBorder="1" applyAlignment="1">
      <alignment vertical="center"/>
    </xf>
    <xf numFmtId="3" fontId="4" fillId="35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0" fontId="2" fillId="36" borderId="1" xfId="0" applyFont="1" applyFill="1" applyBorder="1" applyAlignment="1">
      <alignment horizontal="center" vertical="center"/>
    </xf>
    <xf numFmtId="0" fontId="2" fillId="36" borderId="1" xfId="0" applyFont="1" applyFill="1" applyBorder="1" applyAlignment="1">
      <alignment vertical="center"/>
    </xf>
    <xf numFmtId="3" fontId="2" fillId="36" borderId="1" xfId="0" applyNumberFormat="1" applyFont="1" applyFill="1" applyBorder="1" applyAlignment="1">
      <alignment horizontal="right" vertical="center"/>
    </xf>
    <xf numFmtId="0" fontId="2" fillId="23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vertical="center"/>
    </xf>
    <xf numFmtId="3" fontId="2" fillId="23" borderId="1" xfId="0" applyNumberFormat="1" applyFont="1" applyFill="1" applyBorder="1" applyAlignment="1">
      <alignment horizontal="right" vertical="center"/>
    </xf>
    <xf numFmtId="0" fontId="2" fillId="37" borderId="1" xfId="0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vertical="center"/>
    </xf>
    <xf numFmtId="3" fontId="2" fillId="37" borderId="1" xfId="0" applyNumberFormat="1" applyFont="1" applyFill="1" applyBorder="1" applyAlignment="1">
      <alignment horizontal="right" vertical="center"/>
    </xf>
    <xf numFmtId="0" fontId="33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38" borderId="1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vertical="center"/>
    </xf>
    <xf numFmtId="0" fontId="2" fillId="38" borderId="1" xfId="0" applyFont="1" applyFill="1" applyBorder="1" applyAlignment="1">
      <alignment horizontal="right" vertical="center"/>
    </xf>
    <xf numFmtId="0" fontId="2" fillId="39" borderId="1" xfId="0" applyFont="1" applyFill="1" applyBorder="1" applyAlignment="1">
      <alignment horizontal="center" vertical="center"/>
    </xf>
    <xf numFmtId="0" fontId="2" fillId="39" borderId="1" xfId="0" applyFont="1" applyFill="1" applyBorder="1" applyAlignment="1">
      <alignment vertical="center"/>
    </xf>
    <xf numFmtId="3" fontId="2" fillId="39" borderId="1" xfId="0" applyNumberFormat="1" applyFont="1" applyFill="1" applyBorder="1" applyAlignment="1">
      <alignment horizontal="right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vertical="center"/>
    </xf>
    <xf numFmtId="3" fontId="2" fillId="40" borderId="1" xfId="0" applyNumberFormat="1" applyFont="1" applyFill="1" applyBorder="1" applyAlignment="1">
      <alignment horizontal="right" vertical="center"/>
    </xf>
    <xf numFmtId="0" fontId="2" fillId="27" borderId="1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vertical="center"/>
    </xf>
    <xf numFmtId="3" fontId="2" fillId="27" borderId="1" xfId="0" applyNumberFormat="1" applyFont="1" applyFill="1" applyBorder="1" applyAlignment="1">
      <alignment horizontal="right" vertical="center"/>
    </xf>
    <xf numFmtId="3" fontId="2" fillId="41" borderId="1" xfId="0" applyNumberFormat="1" applyFont="1" applyFill="1" applyBorder="1" applyAlignment="1">
      <alignment horizontal="right" vertical="center"/>
    </xf>
    <xf numFmtId="0" fontId="27" fillId="0" borderId="0" xfId="0" applyFont="1" applyAlignment="1"/>
  </cellXfs>
  <cellStyles count="8">
    <cellStyle name="Comma" xfId="1" builtinId="3"/>
    <cellStyle name="Comma 2" xfId="6"/>
    <cellStyle name="Normal" xfId="0" builtinId="0"/>
    <cellStyle name="Normal 10" xfId="4"/>
    <cellStyle name="Normal 2" xfId="5"/>
    <cellStyle name="Normal 7" xfId="2"/>
    <cellStyle name="Normal 9" xfId="3"/>
    <cellStyle name="Normal_Shee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Shpenzimet 2023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042560197236722E-2"/>
          <c:y val="0.33000415094098989"/>
          <c:w val="0.95791487960553356"/>
          <c:h val="0.59196939798583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'Aneks 2'!$C$3</c:f>
              <c:strCache>
                <c:ptCount val="1"/>
                <c:pt idx="0">
                  <c:v>Stafi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2'!$C$4:$C$22</c:f>
              <c:numCache>
                <c:formatCode>General</c:formatCode>
                <c:ptCount val="1"/>
                <c:pt idx="0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A-4F19-85F8-559A235004F3}"/>
            </c:ext>
          </c:extLst>
        </c:ser>
        <c:ser>
          <c:idx val="1"/>
          <c:order val="1"/>
          <c:tx>
            <c:strRef>
              <c:f>'Aneks 2'!$D$3</c:f>
              <c:strCache>
                <c:ptCount val="1"/>
                <c:pt idx="0">
                  <c:v>Pagat dhe shtesat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2'!$D$4:$D$22</c:f>
              <c:numCache>
                <c:formatCode>#,##0</c:formatCode>
                <c:ptCount val="1"/>
                <c:pt idx="0">
                  <c:v>1702823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A-4F19-85F8-559A235004F3}"/>
            </c:ext>
          </c:extLst>
        </c:ser>
        <c:ser>
          <c:idx val="2"/>
          <c:order val="2"/>
          <c:tx>
            <c:strRef>
              <c:f>'Aneks 2'!$E$3</c:f>
              <c:strCache>
                <c:ptCount val="1"/>
                <c:pt idx="0">
                  <c:v> Mallrat dhe shërbimet 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2'!$E$4:$E$22</c:f>
              <c:numCache>
                <c:formatCode>#,##0</c:formatCode>
                <c:ptCount val="1"/>
                <c:pt idx="0">
                  <c:v>465000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A-4F19-85F8-559A235004F3}"/>
            </c:ext>
          </c:extLst>
        </c:ser>
        <c:ser>
          <c:idx val="3"/>
          <c:order val="3"/>
          <c:tx>
            <c:strRef>
              <c:f>'Aneks 2'!$F$3</c:f>
              <c:strCache>
                <c:ptCount val="1"/>
                <c:pt idx="0">
                  <c:v>Shpenzimet komunale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2'!$F$4:$F$22</c:f>
              <c:numCache>
                <c:formatCode>#,##0</c:formatCode>
                <c:ptCount val="1"/>
                <c:pt idx="0">
                  <c:v>96500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A-4F19-85F8-559A235004F3}"/>
            </c:ext>
          </c:extLst>
        </c:ser>
        <c:ser>
          <c:idx val="4"/>
          <c:order val="4"/>
          <c:tx>
            <c:strRef>
              <c:f>'Aneks 2'!$G$3</c:f>
              <c:strCache>
                <c:ptCount val="1"/>
                <c:pt idx="0">
                  <c:v>Subvencionet dhe transferet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2'!$G$4:$G$22</c:f>
              <c:numCache>
                <c:formatCode>#,##0</c:formatCode>
                <c:ptCount val="1"/>
                <c:pt idx="0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A-4F19-85F8-559A235004F3}"/>
            </c:ext>
          </c:extLst>
        </c:ser>
        <c:ser>
          <c:idx val="5"/>
          <c:order val="5"/>
          <c:tx>
            <c:strRef>
              <c:f>'Aneks 2'!$H$3</c:f>
              <c:strCache>
                <c:ptCount val="1"/>
                <c:pt idx="0">
                  <c:v>Shpenzimet kapitale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2'!$H$4:$H$22</c:f>
              <c:numCache>
                <c:formatCode>#,##0</c:formatCode>
                <c:ptCount val="1"/>
                <c:pt idx="0">
                  <c:v>985392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6A-4F19-85F8-559A235004F3}"/>
            </c:ext>
          </c:extLst>
        </c:ser>
        <c:ser>
          <c:idx val="6"/>
          <c:order val="6"/>
          <c:tx>
            <c:strRef>
              <c:f>'Aneks 2'!$I$3</c:f>
              <c:strCache>
                <c:ptCount val="1"/>
                <c:pt idx="0">
                  <c:v>Total 2022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2'!$B$4:$B$22</c:f>
              <c:strCache>
                <c:ptCount val="1"/>
                <c:pt idx="0">
                  <c:v>                    TOTALI</c:v>
                </c:pt>
              </c:strCache>
            </c:strRef>
          </c:cat>
          <c:val>
            <c:numRef>
              <c:f>'Aneks 2'!$I$4:$I$22</c:f>
              <c:numCache>
                <c:formatCode>#,##0</c:formatCode>
                <c:ptCount val="1"/>
                <c:pt idx="0">
                  <c:v>3349715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6A-4F19-85F8-559A235004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8910976"/>
        <c:axId val="58540032"/>
      </c:barChart>
      <c:catAx>
        <c:axId val="5891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40032"/>
        <c:crosses val="autoZero"/>
        <c:auto val="1"/>
        <c:lblAlgn val="ctr"/>
        <c:lblOffset val="100"/>
        <c:noMultiLvlLbl val="0"/>
      </c:catAx>
      <c:valAx>
        <c:axId val="5854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Të</a:t>
            </a:r>
            <a:r>
              <a:rPr lang="en-US" baseline="0"/>
              <a:t> hyrat-Buxheti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0"/>
    </c:view3D>
    <c:floor>
      <c:thickness val="0"/>
      <c:spPr>
        <a:solidFill>
          <a:schemeClr val="tx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'Aneks 3'!$D$4:$D$5</c:f>
              <c:strCache>
                <c:ptCount val="2"/>
                <c:pt idx="0">
                  <c:v>Buxheti 2022</c:v>
                </c:pt>
                <c:pt idx="1">
                  <c:v>c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4933335841820201E-2"/>
                  <c:y val="-6.96257615317673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3'!$D$6:$D$26</c:f>
              <c:numCache>
                <c:formatCode>_(* #,##0_);_(* \(#,##0\);_(* "-"??_);_(@_)</c:formatCode>
                <c:ptCount val="5"/>
                <c:pt idx="0">
                  <c:v>2759757</c:v>
                </c:pt>
                <c:pt idx="1">
                  <c:v>381347</c:v>
                </c:pt>
                <c:pt idx="2">
                  <c:v>1112582</c:v>
                </c:pt>
                <c:pt idx="3">
                  <c:v>939957</c:v>
                </c:pt>
                <c:pt idx="4">
                  <c:v>325871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0-495C-9540-ABE235798AF2}"/>
            </c:ext>
          </c:extLst>
        </c:ser>
        <c:ser>
          <c:idx val="1"/>
          <c:order val="1"/>
          <c:tx>
            <c:strRef>
              <c:f>'Aneks 3'!$E$4:$E$5</c:f>
              <c:strCache>
                <c:ptCount val="2"/>
                <c:pt idx="0">
                  <c:v>Plani 2023</c:v>
                </c:pt>
                <c:pt idx="1">
                  <c:v>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2427001352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50-495C-9540-ABE235798AF2}"/>
                </c:ext>
              </c:extLst>
            </c:dLbl>
            <c:dLbl>
              <c:idx val="1"/>
              <c:layout>
                <c:manualLayout>
                  <c:x val="-1.8518518518518583E-2"/>
                  <c:y val="1.3925152306353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3'!$E$6:$E$26</c:f>
              <c:numCache>
                <c:formatCode>_(* #,##0_);_(* \(#,##0\);_(* "-"??_);_(@_)</c:formatCode>
                <c:ptCount val="5"/>
                <c:pt idx="0">
                  <c:v>3349714</c:v>
                </c:pt>
                <c:pt idx="1">
                  <c:v>560121</c:v>
                </c:pt>
                <c:pt idx="2">
                  <c:v>1431545</c:v>
                </c:pt>
                <c:pt idx="3">
                  <c:v>993487</c:v>
                </c:pt>
                <c:pt idx="4">
                  <c:v>364561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0-495C-9540-ABE235798AF2}"/>
            </c:ext>
          </c:extLst>
        </c:ser>
        <c:ser>
          <c:idx val="2"/>
          <c:order val="2"/>
          <c:tx>
            <c:strRef>
              <c:f>'Aneks 3'!$F$4:$F$5</c:f>
              <c:strCache>
                <c:ptCount val="2"/>
                <c:pt idx="0">
                  <c:v>Vlerësimi 2024</c:v>
                </c:pt>
                <c:pt idx="1">
                  <c:v>e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5761316872428E-3"/>
                  <c:y val="-1.3925152306353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3'!$F$6:$F$26</c:f>
              <c:numCache>
                <c:formatCode>#,##0</c:formatCode>
                <c:ptCount val="5"/>
                <c:pt idx="0" formatCode="_(* #,##0_);_(* \(#,##0\);_(* &quot;-&quot;??_);_(@_)">
                  <c:v>3569969</c:v>
                </c:pt>
                <c:pt idx="1">
                  <c:v>584968</c:v>
                </c:pt>
                <c:pt idx="2" formatCode="_(* #,##0_);_(* \(#,##0\);_(* &quot;-&quot;??_);_(@_)">
                  <c:v>1526541</c:v>
                </c:pt>
                <c:pt idx="3" formatCode="_(* #,##0_);_(* \(#,##0\);_(* &quot;-&quot;??_);_(@_)">
                  <c:v>1075671</c:v>
                </c:pt>
                <c:pt idx="4" formatCode="_(* #,##0_);_(* \(#,##0\);_(* &quot;-&quot;??_);_(@_)">
                  <c:v>382789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50-495C-9540-ABE235798AF2}"/>
            </c:ext>
          </c:extLst>
        </c:ser>
        <c:ser>
          <c:idx val="3"/>
          <c:order val="3"/>
          <c:tx>
            <c:strRef>
              <c:f>'Aneks 3'!$G$4:$G$5</c:f>
              <c:strCache>
                <c:ptCount val="2"/>
                <c:pt idx="0">
                  <c:v>Vlerësimi 2025</c:v>
                </c:pt>
                <c:pt idx="1">
                  <c:v>f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962576153176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50-495C-9540-ABE235798AF2}"/>
                </c:ext>
              </c:extLst>
            </c:dLbl>
            <c:dLbl>
              <c:idx val="1"/>
              <c:layout>
                <c:manualLayout>
                  <c:x val="0"/>
                  <c:y val="-3.1331592689295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250-495C-9540-ABE235798A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'Aneks 3'!$C$6:$C$26</c:f>
              <c:strCache>
                <c:ptCount val="5"/>
                <c:pt idx="0">
                  <c:v>TË HYRAT KOMUNALE TOTALE</c:v>
                </c:pt>
                <c:pt idx="1">
                  <c:v>TË HYRAT VETANAKE</c:v>
                </c:pt>
                <c:pt idx="2">
                  <c:v>Granti i përgjithshëm</c:v>
                </c:pt>
                <c:pt idx="3">
                  <c:v>Granti për arsim</c:v>
                </c:pt>
                <c:pt idx="4">
                  <c:v>Granti për shëndetësi</c:v>
                </c:pt>
              </c:strCache>
            </c:strRef>
          </c:cat>
          <c:val>
            <c:numRef>
              <c:f>'Aneks 3'!$G$6:$G$26</c:f>
              <c:numCache>
                <c:formatCode>#,##0</c:formatCode>
                <c:ptCount val="5"/>
                <c:pt idx="0" formatCode="_(* #,##0_);_(* \(#,##0\);_(* &quot;-&quot;??_);_(@_)">
                  <c:v>3713993</c:v>
                </c:pt>
                <c:pt idx="1">
                  <c:v>611530</c:v>
                </c:pt>
                <c:pt idx="2" formatCode="_(* #,##0_);_(* \(#,##0\);_(* &quot;-&quot;??_);_(@_)">
                  <c:v>1619468</c:v>
                </c:pt>
                <c:pt idx="3" formatCode="_(* #,##0_);_(* \(#,##0\);_(* &quot;-&quot;??_);_(@_)">
                  <c:v>1081066</c:v>
                </c:pt>
                <c:pt idx="4" formatCode="_(* #,##0_);_(* \(#,##0\);_(* &quot;-&quot;??_);_(@_)">
                  <c:v>401929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50-495C-9540-ABE235798A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9306368"/>
        <c:axId val="59307904"/>
        <c:axId val="59256832"/>
      </c:bar3DChart>
      <c:catAx>
        <c:axId val="5930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9307904"/>
        <c:crosses val="autoZero"/>
        <c:auto val="1"/>
        <c:lblAlgn val="ctr"/>
        <c:lblOffset val="100"/>
        <c:noMultiLvlLbl val="0"/>
      </c:catAx>
      <c:valAx>
        <c:axId val="5930790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59306368"/>
        <c:crosses val="autoZero"/>
        <c:crossBetween val="between"/>
      </c:valAx>
      <c:serAx>
        <c:axId val="5925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59307904"/>
        <c:crosses val="autoZero"/>
      </c:serAx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accent5">
        <a:lumMod val="75000"/>
      </a:schemeClr>
    </a:solidFill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'Aneks 4'!$D$4</c:f>
              <c:strCache>
                <c:ptCount val="1"/>
                <c:pt idx="0">
                  <c:v>Plani 2023</c:v>
                </c:pt>
              </c:strCache>
            </c:strRef>
          </c:tx>
          <c:dLbls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Tjera
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3A-4D7A-9EBE-9007A59EE3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4'!$D$5:$D$20</c:f>
              <c:numCache>
                <c:formatCode>_(* #,##0_);_(* \(#,##0\);_(* "-"??_);_(@_)</c:formatCode>
                <c:ptCount val="12"/>
                <c:pt idx="0">
                  <c:v>105326</c:v>
                </c:pt>
                <c:pt idx="1">
                  <c:v>117411</c:v>
                </c:pt>
                <c:pt idx="2">
                  <c:v>189000</c:v>
                </c:pt>
                <c:pt idx="3">
                  <c:v>6884</c:v>
                </c:pt>
                <c:pt idx="4">
                  <c:v>30000</c:v>
                </c:pt>
                <c:pt idx="5">
                  <c:v>20000</c:v>
                </c:pt>
                <c:pt idx="6">
                  <c:v>22000</c:v>
                </c:pt>
                <c:pt idx="7">
                  <c:v>6500</c:v>
                </c:pt>
                <c:pt idx="8">
                  <c:v>18000</c:v>
                </c:pt>
                <c:pt idx="9">
                  <c:v>10000</c:v>
                </c:pt>
                <c:pt idx="10">
                  <c:v>17000</c:v>
                </c:pt>
                <c:pt idx="11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A-4D7A-9EBE-9007A59EE378}"/>
            </c:ext>
          </c:extLst>
        </c:ser>
        <c:ser>
          <c:idx val="1"/>
          <c:order val="1"/>
          <c:tx>
            <c:strRef>
              <c:f>'Aneks 4'!$E$4</c:f>
              <c:strCache>
                <c:ptCount val="1"/>
                <c:pt idx="0">
                  <c:v>Vlerësimi 2024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4'!$E$5:$E$20</c:f>
              <c:numCache>
                <c:formatCode>_(* #,##0_);_(* \(#,##0\);_(* "-"??_);_(@_)</c:formatCode>
                <c:ptCount val="12"/>
                <c:pt idx="0">
                  <c:v>107433</c:v>
                </c:pt>
                <c:pt idx="1">
                  <c:v>123281</c:v>
                </c:pt>
                <c:pt idx="2">
                  <c:v>200000</c:v>
                </c:pt>
                <c:pt idx="3">
                  <c:v>7200</c:v>
                </c:pt>
                <c:pt idx="4">
                  <c:v>32000</c:v>
                </c:pt>
                <c:pt idx="5">
                  <c:v>21054</c:v>
                </c:pt>
                <c:pt idx="6">
                  <c:v>22000</c:v>
                </c:pt>
                <c:pt idx="7">
                  <c:v>6500</c:v>
                </c:pt>
                <c:pt idx="8">
                  <c:v>18000</c:v>
                </c:pt>
                <c:pt idx="9">
                  <c:v>10500</c:v>
                </c:pt>
                <c:pt idx="10">
                  <c:v>18000</c:v>
                </c:pt>
                <c:pt idx="11">
                  <c:v>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A-4D7A-9EBE-9007A59EE378}"/>
            </c:ext>
          </c:extLst>
        </c:ser>
        <c:ser>
          <c:idx val="2"/>
          <c:order val="2"/>
          <c:tx>
            <c:strRef>
              <c:f>'Aneks 4'!$F$4</c:f>
              <c:strCache>
                <c:ptCount val="1"/>
                <c:pt idx="0">
                  <c:v>Vlerësimi 2025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'Aneks 4'!$C$5:$C$20</c:f>
              <c:strCache>
                <c:ptCount val="12"/>
                <c:pt idx="0">
                  <c:v>Tatimi në pronë</c:v>
                </c:pt>
                <c:pt idx="1">
                  <c:v>Tatimi në tokë</c:v>
                </c:pt>
                <c:pt idx="2">
                  <c:v>Licencat dhe lejet</c:v>
                </c:pt>
                <c:pt idx="3">
                  <c:v>Certifikatat dhe dokumentet zyrtare</c:v>
                </c:pt>
                <c:pt idx="4">
                  <c:v>Taksat e pajisjeve motorike</c:v>
                </c:pt>
                <c:pt idx="5">
                  <c:v>Lejet për ndërtesa</c:v>
                </c:pt>
                <c:pt idx="6">
                  <c:v>Taksat tjera komunale</c:v>
                </c:pt>
                <c:pt idx="7">
                  <c:v>Të hyrat nga qiraja</c:v>
                </c:pt>
                <c:pt idx="8">
                  <c:v>Bashkë-pagesat për arsim</c:v>
                </c:pt>
                <c:pt idx="9">
                  <c:v>Bashkë-pagesat për shëndetësi</c:v>
                </c:pt>
                <c:pt idx="10">
                  <c:v>Ngarkesat rregullatore</c:v>
                </c:pt>
                <c:pt idx="11">
                  <c:v>Ngarkesat tjera komunale</c:v>
                </c:pt>
              </c:strCache>
            </c:strRef>
          </c:cat>
          <c:val>
            <c:numRef>
              <c:f>'Aneks 4'!$F$5:$F$20</c:f>
              <c:numCache>
                <c:formatCode>_(* #,##0_);_(* \(#,##0\);_(* "-"??_);_(@_)</c:formatCode>
                <c:ptCount val="12"/>
                <c:pt idx="0">
                  <c:v>110119</c:v>
                </c:pt>
                <c:pt idx="1">
                  <c:v>129445</c:v>
                </c:pt>
                <c:pt idx="2">
                  <c:v>208966</c:v>
                </c:pt>
                <c:pt idx="3">
                  <c:v>7500</c:v>
                </c:pt>
                <c:pt idx="4">
                  <c:v>33000</c:v>
                </c:pt>
                <c:pt idx="5">
                  <c:v>22000</c:v>
                </c:pt>
                <c:pt idx="6">
                  <c:v>24000</c:v>
                </c:pt>
                <c:pt idx="7">
                  <c:v>6500</c:v>
                </c:pt>
                <c:pt idx="8">
                  <c:v>20000</c:v>
                </c:pt>
                <c:pt idx="9">
                  <c:v>11000</c:v>
                </c:pt>
                <c:pt idx="10">
                  <c:v>19000</c:v>
                </c:pt>
                <c:pt idx="11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A-4D7A-9EBE-9007A59EE3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econdPieSize val="75"/>
        <c:serLines/>
      </c:ofPieChart>
    </c:plotArea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24</xdr:row>
      <xdr:rowOff>9523</xdr:rowOff>
    </xdr:from>
    <xdr:to>
      <xdr:col>8</xdr:col>
      <xdr:colOff>180975</xdr:colOff>
      <xdr:row>48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28</xdr:row>
      <xdr:rowOff>9524</xdr:rowOff>
    </xdr:from>
    <xdr:to>
      <xdr:col>6</xdr:col>
      <xdr:colOff>676275</xdr:colOff>
      <xdr:row>47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</xdr:row>
      <xdr:rowOff>104774</xdr:rowOff>
    </xdr:from>
    <xdr:to>
      <xdr:col>8</xdr:col>
      <xdr:colOff>438150</xdr:colOff>
      <xdr:row>45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P161"/>
  <sheetViews>
    <sheetView zoomScaleNormal="100" workbookViewId="0">
      <selection activeCell="C157" sqref="C157"/>
    </sheetView>
  </sheetViews>
  <sheetFormatPr defaultRowHeight="14.4" x14ac:dyDescent="0.3"/>
  <cols>
    <col min="1" max="1" width="5.5546875" customWidth="1"/>
    <col min="2" max="2" width="6.6640625" bestFit="1" customWidth="1"/>
    <col min="3" max="3" width="6.44140625" customWidth="1"/>
    <col min="4" max="4" width="44" customWidth="1"/>
    <col min="5" max="5" width="5.88671875" bestFit="1" customWidth="1"/>
    <col min="6" max="6" width="11.5546875" style="54" bestFit="1" customWidth="1"/>
    <col min="7" max="7" width="10.44140625" bestFit="1" customWidth="1"/>
    <col min="8" max="8" width="12" customWidth="1"/>
    <col min="9" max="9" width="13.6640625" customWidth="1"/>
    <col min="10" max="10" width="11.6640625" bestFit="1" customWidth="1"/>
    <col min="11" max="11" width="11.88671875" customWidth="1"/>
    <col min="13" max="13" width="11.5546875" customWidth="1"/>
    <col min="14" max="14" width="11.6640625" bestFit="1" customWidth="1"/>
    <col min="15" max="15" width="11.5546875" bestFit="1" customWidth="1"/>
  </cols>
  <sheetData>
    <row r="2" spans="1:14" ht="17.399999999999999" x14ac:dyDescent="0.3">
      <c r="A2" s="257" t="s">
        <v>134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4" ht="17.399999999999999" x14ac:dyDescent="0.3">
      <c r="A3" s="5"/>
      <c r="B3" s="5"/>
      <c r="C3" s="5"/>
      <c r="D3" s="6" t="s">
        <v>8</v>
      </c>
      <c r="E3" s="5"/>
      <c r="F3" s="200"/>
      <c r="G3" s="5"/>
      <c r="H3" s="5"/>
      <c r="I3" s="5"/>
      <c r="J3" s="5"/>
      <c r="K3" s="5"/>
    </row>
    <row r="4" spans="1:14" ht="17.399999999999999" x14ac:dyDescent="0.3">
      <c r="A4" s="5"/>
      <c r="B4" s="5"/>
      <c r="C4" s="5"/>
      <c r="D4" s="6"/>
      <c r="E4" s="5"/>
      <c r="F4" s="200"/>
      <c r="G4" s="5"/>
      <c r="H4" s="5"/>
      <c r="I4" s="5"/>
      <c r="J4" s="5"/>
      <c r="K4" s="5"/>
    </row>
    <row r="5" spans="1:14" ht="49.5" customHeight="1" x14ac:dyDescent="0.3">
      <c r="A5" s="7" t="s">
        <v>9</v>
      </c>
      <c r="B5" s="7" t="s">
        <v>10</v>
      </c>
      <c r="C5" s="7" t="s">
        <v>59</v>
      </c>
      <c r="D5" s="8" t="s">
        <v>11</v>
      </c>
      <c r="E5" s="9" t="s">
        <v>12</v>
      </c>
      <c r="F5" s="201" t="s">
        <v>88</v>
      </c>
      <c r="G5" s="10" t="s">
        <v>13</v>
      </c>
      <c r="H5" s="9" t="s">
        <v>14</v>
      </c>
      <c r="I5" s="9" t="s">
        <v>15</v>
      </c>
      <c r="J5" s="9" t="s">
        <v>16</v>
      </c>
      <c r="K5" s="10" t="s">
        <v>17</v>
      </c>
    </row>
    <row r="6" spans="1:14" x14ac:dyDescent="0.3">
      <c r="A6" s="11" t="s">
        <v>18</v>
      </c>
      <c r="B6" s="11" t="s">
        <v>19</v>
      </c>
      <c r="C6" s="11" t="s">
        <v>20</v>
      </c>
      <c r="D6" s="11" t="s">
        <v>21</v>
      </c>
      <c r="E6" s="11" t="s">
        <v>22</v>
      </c>
      <c r="F6" s="202" t="s">
        <v>23</v>
      </c>
      <c r="G6" s="12" t="s">
        <v>24</v>
      </c>
      <c r="H6" s="11" t="s">
        <v>25</v>
      </c>
      <c r="I6" s="11" t="s">
        <v>26</v>
      </c>
      <c r="J6" s="11" t="s">
        <v>27</v>
      </c>
      <c r="K6" s="12" t="s">
        <v>66</v>
      </c>
    </row>
    <row r="7" spans="1:14" ht="15.6" x14ac:dyDescent="0.3">
      <c r="A7" s="13"/>
      <c r="B7" s="13"/>
      <c r="C7" s="13"/>
      <c r="D7" s="59" t="s">
        <v>28</v>
      </c>
      <c r="E7" s="14">
        <f>E12+E22+E32+E42+E52+E62+E72+E82+E92+E102+E122+E127</f>
        <v>249</v>
      </c>
      <c r="F7" s="15">
        <f>F8+F9+F10+F11</f>
        <v>1702823</v>
      </c>
      <c r="G7" s="15">
        <f t="shared" ref="G7:K7" si="0">G8+G9+G10+G11</f>
        <v>465000</v>
      </c>
      <c r="H7" s="15">
        <f t="shared" si="0"/>
        <v>96500</v>
      </c>
      <c r="I7" s="15">
        <f t="shared" si="0"/>
        <v>100000</v>
      </c>
      <c r="J7" s="15">
        <f t="shared" si="0"/>
        <v>985392</v>
      </c>
      <c r="K7" s="15">
        <f t="shared" si="0"/>
        <v>3349715</v>
      </c>
      <c r="M7" s="54"/>
    </row>
    <row r="8" spans="1:14" x14ac:dyDescent="0.3">
      <c r="A8" s="17"/>
      <c r="B8" s="18"/>
      <c r="C8" s="18"/>
      <c r="D8" s="19" t="s">
        <v>29</v>
      </c>
      <c r="E8" s="18"/>
      <c r="F8" s="40">
        <f>F13+F23+F33+F43+F53+F63+F73+F83+F93+F103+F118+F128</f>
        <v>1702823</v>
      </c>
      <c r="G8" s="20">
        <f t="shared" ref="G8:K8" si="1">G13+G23+G33+G43+G53+G63+G73+G83+G93+G103+G118+G128</f>
        <v>413800</v>
      </c>
      <c r="H8" s="20">
        <f t="shared" si="1"/>
        <v>96500</v>
      </c>
      <c r="I8" s="20">
        <f t="shared" si="1"/>
        <v>0</v>
      </c>
      <c r="J8" s="20">
        <f t="shared" si="1"/>
        <v>576471</v>
      </c>
      <c r="K8" s="20">
        <f t="shared" si="1"/>
        <v>2789594</v>
      </c>
      <c r="M8" s="54"/>
    </row>
    <row r="9" spans="1:14" x14ac:dyDescent="0.3">
      <c r="A9" s="17"/>
      <c r="B9" s="18"/>
      <c r="C9" s="18"/>
      <c r="D9" s="19" t="s">
        <v>30</v>
      </c>
      <c r="E9" s="18"/>
      <c r="F9" s="40">
        <f>F14+F34+F44+F54+F64+F74+F84+F94+F104+F119+F129</f>
        <v>0</v>
      </c>
      <c r="G9" s="20">
        <f>G14+G24+G34+G44+G54+G64+G74+G84+G94+G104+G119+G129</f>
        <v>51200</v>
      </c>
      <c r="H9" s="20">
        <f>H14+H34+H44+H54+H64+H74+H84+H94+H104+H119+H129</f>
        <v>0</v>
      </c>
      <c r="I9" s="20">
        <f>I14+I34+I44+I54+I64+I74+I84+I94+I104+I119+I129</f>
        <v>100000</v>
      </c>
      <c r="J9" s="20">
        <f>J14+J34+J44+J54+J64+J74+J84+J94+J104+J119+J129</f>
        <v>408921</v>
      </c>
      <c r="K9" s="20">
        <f>K14+K34+K44+K54+K64+K74+K84+K94+K104+K119+K129</f>
        <v>560121</v>
      </c>
      <c r="M9" s="16"/>
    </row>
    <row r="10" spans="1:14" x14ac:dyDescent="0.3">
      <c r="A10" s="17"/>
      <c r="B10" s="18"/>
      <c r="C10" s="18"/>
      <c r="D10" s="19" t="s">
        <v>31</v>
      </c>
      <c r="E10" s="18"/>
      <c r="F10" s="40">
        <f>F15+F25+F35+F45+F55+F65+F75+F85+F95+F100+F105+F120+F130</f>
        <v>0</v>
      </c>
      <c r="G10" s="20">
        <f t="shared" ref="G10:K10" si="2">G15+G25+G35+G45+G55+G65+G75+G85+G95+G100+G105+G120+G130</f>
        <v>0</v>
      </c>
      <c r="H10" s="20">
        <f t="shared" si="2"/>
        <v>0</v>
      </c>
      <c r="I10" s="20">
        <f t="shared" si="2"/>
        <v>0</v>
      </c>
      <c r="J10" s="20">
        <f t="shared" si="2"/>
        <v>0</v>
      </c>
      <c r="K10" s="20">
        <f t="shared" si="2"/>
        <v>0</v>
      </c>
      <c r="M10" s="16"/>
      <c r="N10" s="21"/>
    </row>
    <row r="11" spans="1:14" x14ac:dyDescent="0.3">
      <c r="A11" s="17"/>
      <c r="B11" s="18"/>
      <c r="C11" s="18"/>
      <c r="D11" s="19" t="s">
        <v>32</v>
      </c>
      <c r="E11" s="18"/>
      <c r="F11" s="40">
        <f>F16+F26+F36+F46+F56+F66+F76+F86+F96+F106+F121+F131</f>
        <v>0</v>
      </c>
      <c r="G11" s="20">
        <f t="shared" ref="G11:K11" si="3">G16+G26+G36+G46+G56+G66+G76+G86+G96+G106+G121+G131</f>
        <v>0</v>
      </c>
      <c r="H11" s="20">
        <f t="shared" si="3"/>
        <v>0</v>
      </c>
      <c r="I11" s="20">
        <f t="shared" si="3"/>
        <v>0</v>
      </c>
      <c r="J11" s="20">
        <f t="shared" si="3"/>
        <v>0</v>
      </c>
      <c r="K11" s="20">
        <f t="shared" si="3"/>
        <v>0</v>
      </c>
      <c r="M11" s="16"/>
    </row>
    <row r="12" spans="1:14" x14ac:dyDescent="0.3">
      <c r="A12" s="22">
        <v>160</v>
      </c>
      <c r="B12" s="23"/>
      <c r="C12" s="23"/>
      <c r="D12" s="22" t="s">
        <v>33</v>
      </c>
      <c r="E12" s="23">
        <f>E13</f>
        <v>9</v>
      </c>
      <c r="F12" s="203">
        <f>F17</f>
        <v>78012</v>
      </c>
      <c r="G12" s="24">
        <f t="shared" ref="G12:K12" si="4">G17</f>
        <v>25000</v>
      </c>
      <c r="H12" s="24">
        <f t="shared" si="4"/>
        <v>0</v>
      </c>
      <c r="I12" s="24">
        <f t="shared" si="4"/>
        <v>47500</v>
      </c>
      <c r="J12" s="24">
        <f t="shared" si="4"/>
        <v>0</v>
      </c>
      <c r="K12" s="24">
        <f t="shared" si="4"/>
        <v>150512</v>
      </c>
      <c r="M12" s="16"/>
    </row>
    <row r="13" spans="1:14" x14ac:dyDescent="0.3">
      <c r="A13" s="17"/>
      <c r="B13" s="18"/>
      <c r="C13" s="18"/>
      <c r="D13" s="19" t="s">
        <v>29</v>
      </c>
      <c r="E13" s="18">
        <f>E18</f>
        <v>9</v>
      </c>
      <c r="F13" s="40">
        <f>F18</f>
        <v>78012</v>
      </c>
      <c r="G13" s="20">
        <f t="shared" ref="G13:K13" si="5">G18</f>
        <v>25000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103012</v>
      </c>
    </row>
    <row r="14" spans="1:14" x14ac:dyDescent="0.3">
      <c r="A14" s="17"/>
      <c r="B14" s="18"/>
      <c r="C14" s="18"/>
      <c r="D14" s="19" t="s">
        <v>30</v>
      </c>
      <c r="E14" s="18"/>
      <c r="F14" s="40">
        <f>F19</f>
        <v>0</v>
      </c>
      <c r="G14" s="20">
        <f t="shared" ref="G14:K14" si="6">G19</f>
        <v>0</v>
      </c>
      <c r="H14" s="20">
        <f t="shared" si="6"/>
        <v>0</v>
      </c>
      <c r="I14" s="20">
        <f t="shared" si="6"/>
        <v>47500</v>
      </c>
      <c r="J14" s="20">
        <f t="shared" si="6"/>
        <v>0</v>
      </c>
      <c r="K14" s="20">
        <f t="shared" si="6"/>
        <v>47500</v>
      </c>
    </row>
    <row r="15" spans="1:14" x14ac:dyDescent="0.3">
      <c r="A15" s="17"/>
      <c r="B15" s="18"/>
      <c r="C15" s="18"/>
      <c r="D15" s="19" t="s">
        <v>31</v>
      </c>
      <c r="E15" s="18"/>
      <c r="F15" s="40">
        <f>F20</f>
        <v>0</v>
      </c>
      <c r="G15" s="20">
        <f t="shared" ref="G15:K15" si="7">G20</f>
        <v>0</v>
      </c>
      <c r="H15" s="20">
        <f t="shared" si="7"/>
        <v>0</v>
      </c>
      <c r="I15" s="20">
        <f t="shared" si="7"/>
        <v>0</v>
      </c>
      <c r="J15" s="20">
        <f t="shared" si="7"/>
        <v>0</v>
      </c>
      <c r="K15" s="20">
        <f t="shared" si="7"/>
        <v>0</v>
      </c>
    </row>
    <row r="16" spans="1:14" x14ac:dyDescent="0.3">
      <c r="A16" s="17"/>
      <c r="B16" s="18"/>
      <c r="C16" s="18"/>
      <c r="D16" s="19" t="s">
        <v>32</v>
      </c>
      <c r="E16" s="18"/>
      <c r="F16" s="40">
        <f>F21</f>
        <v>0</v>
      </c>
      <c r="G16" s="20">
        <f t="shared" ref="G16:K16" si="8">G21</f>
        <v>0</v>
      </c>
      <c r="H16" s="20">
        <f t="shared" si="8"/>
        <v>0</v>
      </c>
      <c r="I16" s="20">
        <f t="shared" si="8"/>
        <v>0</v>
      </c>
      <c r="J16" s="20">
        <f t="shared" si="8"/>
        <v>0</v>
      </c>
      <c r="K16" s="20">
        <f t="shared" si="8"/>
        <v>0</v>
      </c>
    </row>
    <row r="17" spans="1:11" x14ac:dyDescent="0.3">
      <c r="A17" s="26"/>
      <c r="B17" s="27">
        <v>16035</v>
      </c>
      <c r="C17" s="57" t="s">
        <v>57</v>
      </c>
      <c r="D17" s="28" t="s">
        <v>33</v>
      </c>
      <c r="E17" s="27">
        <f>E18</f>
        <v>9</v>
      </c>
      <c r="F17" s="204">
        <f>SUM(F18:F21)</f>
        <v>78012</v>
      </c>
      <c r="G17" s="29">
        <f t="shared" ref="G17:J17" si="9">SUM(G18:G21)</f>
        <v>25000</v>
      </c>
      <c r="H17" s="29">
        <f t="shared" si="9"/>
        <v>0</v>
      </c>
      <c r="I17" s="29">
        <f t="shared" si="9"/>
        <v>47500</v>
      </c>
      <c r="J17" s="29">
        <f t="shared" si="9"/>
        <v>0</v>
      </c>
      <c r="K17" s="29">
        <f>SUM(K18:K21)</f>
        <v>150512</v>
      </c>
    </row>
    <row r="18" spans="1:11" x14ac:dyDescent="0.3">
      <c r="A18" s="17"/>
      <c r="B18" s="18"/>
      <c r="C18" s="18"/>
      <c r="D18" s="19" t="s">
        <v>29</v>
      </c>
      <c r="E18" s="18">
        <v>9</v>
      </c>
      <c r="F18" s="40">
        <v>78012</v>
      </c>
      <c r="G18" s="20">
        <v>25000</v>
      </c>
      <c r="H18" s="20">
        <v>0</v>
      </c>
      <c r="I18" s="20">
        <v>0</v>
      </c>
      <c r="J18" s="20">
        <v>0</v>
      </c>
      <c r="K18" s="20">
        <f>SUM(F18:J18)</f>
        <v>103012</v>
      </c>
    </row>
    <row r="19" spans="1:11" x14ac:dyDescent="0.3">
      <c r="A19" s="17"/>
      <c r="B19" s="18"/>
      <c r="C19" s="18"/>
      <c r="D19" s="19" t="s">
        <v>30</v>
      </c>
      <c r="E19" s="18"/>
      <c r="F19" s="40"/>
      <c r="G19" s="20"/>
      <c r="H19" s="20"/>
      <c r="I19" s="20">
        <v>47500</v>
      </c>
      <c r="J19" s="20"/>
      <c r="K19" s="20">
        <f t="shared" ref="K19:K21" si="10">SUM(F19:J19)</f>
        <v>47500</v>
      </c>
    </row>
    <row r="20" spans="1:11" x14ac:dyDescent="0.3">
      <c r="A20" s="17"/>
      <c r="B20" s="18"/>
      <c r="C20" s="18"/>
      <c r="D20" s="19" t="s">
        <v>31</v>
      </c>
      <c r="E20" s="31"/>
      <c r="F20" s="40"/>
      <c r="G20" s="20"/>
      <c r="H20" s="20"/>
      <c r="I20" s="20"/>
      <c r="J20" s="20"/>
      <c r="K20" s="20">
        <f t="shared" si="10"/>
        <v>0</v>
      </c>
    </row>
    <row r="21" spans="1:11" x14ac:dyDescent="0.3">
      <c r="A21" s="17"/>
      <c r="B21" s="18"/>
      <c r="C21" s="18"/>
      <c r="D21" s="19" t="s">
        <v>32</v>
      </c>
      <c r="E21" s="31"/>
      <c r="F21" s="40"/>
      <c r="G21" s="20"/>
      <c r="H21" s="20"/>
      <c r="I21" s="20"/>
      <c r="J21" s="20"/>
      <c r="K21" s="20">
        <f t="shared" si="10"/>
        <v>0</v>
      </c>
    </row>
    <row r="22" spans="1:11" x14ac:dyDescent="0.3">
      <c r="A22" s="32">
        <v>169</v>
      </c>
      <c r="B22" s="23"/>
      <c r="C22" s="23"/>
      <c r="D22" s="22" t="s">
        <v>34</v>
      </c>
      <c r="E22" s="23">
        <f>E23</f>
        <v>0</v>
      </c>
      <c r="F22" s="203">
        <f>F27</f>
        <v>61719</v>
      </c>
      <c r="G22" s="24">
        <f t="shared" ref="G22:K22" si="11">G27</f>
        <v>15000</v>
      </c>
      <c r="H22" s="24">
        <f t="shared" si="11"/>
        <v>0</v>
      </c>
      <c r="I22" s="24">
        <f t="shared" si="11"/>
        <v>0</v>
      </c>
      <c r="J22" s="24">
        <f t="shared" si="11"/>
        <v>0</v>
      </c>
      <c r="K22" s="24">
        <f t="shared" si="11"/>
        <v>76719</v>
      </c>
    </row>
    <row r="23" spans="1:11" x14ac:dyDescent="0.3">
      <c r="A23" s="17"/>
      <c r="B23" s="18"/>
      <c r="C23" s="18"/>
      <c r="D23" s="19" t="s">
        <v>29</v>
      </c>
      <c r="E23" s="18">
        <f>E28</f>
        <v>0</v>
      </c>
      <c r="F23" s="40">
        <f>F28</f>
        <v>61719</v>
      </c>
      <c r="G23" s="20">
        <f t="shared" ref="G23:K23" si="12">G28</f>
        <v>15000</v>
      </c>
      <c r="H23" s="20">
        <f t="shared" si="12"/>
        <v>0</v>
      </c>
      <c r="I23" s="20">
        <f t="shared" si="12"/>
        <v>0</v>
      </c>
      <c r="J23" s="20">
        <f t="shared" si="12"/>
        <v>0</v>
      </c>
      <c r="K23" s="20">
        <f t="shared" si="12"/>
        <v>76719</v>
      </c>
    </row>
    <row r="24" spans="1:11" x14ac:dyDescent="0.3">
      <c r="A24" s="17"/>
      <c r="B24" s="18"/>
      <c r="C24" s="18"/>
      <c r="D24" s="19" t="s">
        <v>30</v>
      </c>
      <c r="E24" s="18"/>
      <c r="F24" s="40">
        <f>F29</f>
        <v>0</v>
      </c>
      <c r="G24" s="20">
        <f t="shared" ref="G24:K24" si="13">G29</f>
        <v>0</v>
      </c>
      <c r="H24" s="20">
        <f t="shared" si="13"/>
        <v>0</v>
      </c>
      <c r="I24" s="20">
        <f t="shared" si="13"/>
        <v>0</v>
      </c>
      <c r="J24" s="20">
        <f t="shared" si="13"/>
        <v>0</v>
      </c>
      <c r="K24" s="20">
        <f t="shared" si="13"/>
        <v>0</v>
      </c>
    </row>
    <row r="25" spans="1:11" x14ac:dyDescent="0.3">
      <c r="A25" s="17"/>
      <c r="B25" s="18"/>
      <c r="C25" s="18"/>
      <c r="D25" s="19" t="s">
        <v>31</v>
      </c>
      <c r="E25" s="18"/>
      <c r="F25" s="40">
        <f>F30</f>
        <v>0</v>
      </c>
      <c r="G25" s="20">
        <f t="shared" ref="G25:J25" si="14">G30</f>
        <v>0</v>
      </c>
      <c r="H25" s="20">
        <f t="shared" si="14"/>
        <v>0</v>
      </c>
      <c r="I25" s="20">
        <f t="shared" si="14"/>
        <v>0</v>
      </c>
      <c r="J25" s="20">
        <f t="shared" si="14"/>
        <v>0</v>
      </c>
      <c r="K25" s="20">
        <f t="shared" ref="K25" si="15">K30</f>
        <v>0</v>
      </c>
    </row>
    <row r="26" spans="1:11" x14ac:dyDescent="0.3">
      <c r="A26" s="17"/>
      <c r="B26" s="18"/>
      <c r="C26" s="18"/>
      <c r="D26" s="19" t="s">
        <v>32</v>
      </c>
      <c r="E26" s="18"/>
      <c r="F26" s="40">
        <f>F31</f>
        <v>0</v>
      </c>
      <c r="G26" s="20">
        <f t="shared" ref="G26:K26" si="16">G31</f>
        <v>0</v>
      </c>
      <c r="H26" s="20">
        <f t="shared" si="16"/>
        <v>0</v>
      </c>
      <c r="I26" s="20">
        <f t="shared" si="16"/>
        <v>0</v>
      </c>
      <c r="J26" s="20">
        <f t="shared" si="16"/>
        <v>0</v>
      </c>
      <c r="K26" s="20">
        <f t="shared" si="16"/>
        <v>0</v>
      </c>
    </row>
    <row r="27" spans="1:11" x14ac:dyDescent="0.3">
      <c r="A27" s="26"/>
      <c r="B27" s="27">
        <v>16935</v>
      </c>
      <c r="C27" s="57" t="s">
        <v>57</v>
      </c>
      <c r="D27" s="28" t="s">
        <v>34</v>
      </c>
      <c r="E27" s="27">
        <f>E28</f>
        <v>0</v>
      </c>
      <c r="F27" s="204">
        <f>SUM(F28:F31)</f>
        <v>61719</v>
      </c>
      <c r="G27" s="29">
        <f t="shared" ref="G27:K27" si="17">SUM(G28:G31)</f>
        <v>15000</v>
      </c>
      <c r="H27" s="29">
        <f t="shared" si="17"/>
        <v>0</v>
      </c>
      <c r="I27" s="29">
        <f t="shared" si="17"/>
        <v>0</v>
      </c>
      <c r="J27" s="29">
        <f t="shared" si="17"/>
        <v>0</v>
      </c>
      <c r="K27" s="29">
        <f t="shared" si="17"/>
        <v>76719</v>
      </c>
    </row>
    <row r="28" spans="1:11" x14ac:dyDescent="0.3">
      <c r="A28" s="17"/>
      <c r="B28" s="18"/>
      <c r="C28" s="18"/>
      <c r="D28" s="19" t="s">
        <v>29</v>
      </c>
      <c r="E28" s="18">
        <v>0</v>
      </c>
      <c r="F28" s="40">
        <v>61719</v>
      </c>
      <c r="G28" s="20">
        <v>15000</v>
      </c>
      <c r="H28" s="20">
        <v>0</v>
      </c>
      <c r="I28" s="20">
        <v>0</v>
      </c>
      <c r="J28" s="20">
        <v>0</v>
      </c>
      <c r="K28" s="20">
        <f>SUM(F28:J28)</f>
        <v>76719</v>
      </c>
    </row>
    <row r="29" spans="1:11" x14ac:dyDescent="0.3">
      <c r="A29" s="17"/>
      <c r="B29" s="18"/>
      <c r="C29" s="18"/>
      <c r="D29" s="19" t="s">
        <v>30</v>
      </c>
      <c r="E29" s="18"/>
      <c r="F29" s="40">
        <v>0</v>
      </c>
      <c r="G29" s="20">
        <v>0</v>
      </c>
      <c r="H29" s="20">
        <v>0</v>
      </c>
      <c r="I29" s="20">
        <v>0</v>
      </c>
      <c r="J29" s="20">
        <v>0</v>
      </c>
      <c r="K29" s="25">
        <f>SUM(F29:J29)</f>
        <v>0</v>
      </c>
    </row>
    <row r="30" spans="1:11" x14ac:dyDescent="0.3">
      <c r="A30" s="17"/>
      <c r="B30" s="18"/>
      <c r="C30" s="18"/>
      <c r="D30" s="19" t="s">
        <v>31</v>
      </c>
      <c r="E30" s="31"/>
      <c r="F30" s="40"/>
      <c r="G30" s="20"/>
      <c r="H30" s="20"/>
      <c r="I30" s="20"/>
      <c r="J30" s="20"/>
      <c r="K30" s="25"/>
    </row>
    <row r="31" spans="1:11" x14ac:dyDescent="0.3">
      <c r="A31" s="17"/>
      <c r="B31" s="18"/>
      <c r="C31" s="18"/>
      <c r="D31" s="19" t="s">
        <v>32</v>
      </c>
      <c r="E31" s="31"/>
      <c r="F31" s="40"/>
      <c r="G31" s="20"/>
      <c r="H31" s="20"/>
      <c r="I31" s="20"/>
      <c r="J31" s="20"/>
      <c r="K31" s="25"/>
    </row>
    <row r="32" spans="1:11" x14ac:dyDescent="0.3">
      <c r="A32" s="22">
        <v>163</v>
      </c>
      <c r="B32" s="23"/>
      <c r="C32" s="23"/>
      <c r="D32" s="22" t="s">
        <v>35</v>
      </c>
      <c r="E32" s="23">
        <f>E33</f>
        <v>16</v>
      </c>
      <c r="F32" s="203">
        <f>F37</f>
        <v>93130</v>
      </c>
      <c r="G32" s="24">
        <f t="shared" ref="G32:K32" si="18">G37</f>
        <v>80000</v>
      </c>
      <c r="H32" s="24">
        <f t="shared" si="18"/>
        <v>60000</v>
      </c>
      <c r="I32" s="24">
        <f t="shared" si="18"/>
        <v>0</v>
      </c>
      <c r="J32" s="24">
        <f t="shared" si="18"/>
        <v>0</v>
      </c>
      <c r="K32" s="24">
        <f t="shared" si="18"/>
        <v>233130</v>
      </c>
    </row>
    <row r="33" spans="1:13" x14ac:dyDescent="0.3">
      <c r="A33" s="17"/>
      <c r="B33" s="18"/>
      <c r="C33" s="18"/>
      <c r="D33" s="19" t="s">
        <v>29</v>
      </c>
      <c r="E33" s="18">
        <f>E38</f>
        <v>16</v>
      </c>
      <c r="F33" s="40">
        <f>F38</f>
        <v>93130</v>
      </c>
      <c r="G33" s="20">
        <f t="shared" ref="G33:J33" si="19">G38</f>
        <v>65000</v>
      </c>
      <c r="H33" s="20">
        <f t="shared" si="19"/>
        <v>60000</v>
      </c>
      <c r="I33" s="20">
        <f t="shared" si="19"/>
        <v>0</v>
      </c>
      <c r="J33" s="20">
        <f t="shared" si="19"/>
        <v>0</v>
      </c>
      <c r="K33" s="20">
        <f>SUM(F33:J33)</f>
        <v>218130</v>
      </c>
    </row>
    <row r="34" spans="1:13" x14ac:dyDescent="0.3">
      <c r="A34" s="17"/>
      <c r="B34" s="18"/>
      <c r="C34" s="18"/>
      <c r="D34" s="19" t="s">
        <v>30</v>
      </c>
      <c r="E34" s="18"/>
      <c r="F34" s="40">
        <f>F39</f>
        <v>0</v>
      </c>
      <c r="G34" s="20">
        <f t="shared" ref="G34:J34" si="20">G39</f>
        <v>15000</v>
      </c>
      <c r="H34" s="20">
        <f t="shared" si="20"/>
        <v>0</v>
      </c>
      <c r="I34" s="20">
        <f t="shared" si="20"/>
        <v>0</v>
      </c>
      <c r="J34" s="20">
        <f t="shared" si="20"/>
        <v>0</v>
      </c>
      <c r="K34" s="20">
        <f>SUM(F34:J34)</f>
        <v>15000</v>
      </c>
    </row>
    <row r="35" spans="1:13" x14ac:dyDescent="0.3">
      <c r="A35" s="17"/>
      <c r="B35" s="18"/>
      <c r="C35" s="18"/>
      <c r="D35" s="19" t="s">
        <v>31</v>
      </c>
      <c r="E35" s="18"/>
      <c r="F35" s="40">
        <f>F40</f>
        <v>0</v>
      </c>
      <c r="G35" s="20">
        <f t="shared" ref="G35:J35" si="21">G40</f>
        <v>0</v>
      </c>
      <c r="H35" s="20">
        <f t="shared" si="21"/>
        <v>0</v>
      </c>
      <c r="I35" s="20">
        <f t="shared" si="21"/>
        <v>0</v>
      </c>
      <c r="J35" s="20">
        <f t="shared" si="21"/>
        <v>0</v>
      </c>
      <c r="K35" s="20">
        <f>SUM(F35:J35)</f>
        <v>0</v>
      </c>
    </row>
    <row r="36" spans="1:13" x14ac:dyDescent="0.3">
      <c r="A36" s="17"/>
      <c r="B36" s="18"/>
      <c r="C36" s="18"/>
      <c r="D36" s="19" t="s">
        <v>32</v>
      </c>
      <c r="E36" s="18"/>
      <c r="F36" s="40">
        <f>F41</f>
        <v>0</v>
      </c>
      <c r="G36" s="20">
        <f t="shared" ref="G36:J36" si="22">G41</f>
        <v>0</v>
      </c>
      <c r="H36" s="20">
        <f t="shared" si="22"/>
        <v>0</v>
      </c>
      <c r="I36" s="20">
        <f t="shared" si="22"/>
        <v>0</v>
      </c>
      <c r="J36" s="20">
        <f t="shared" si="22"/>
        <v>0</v>
      </c>
      <c r="K36" s="20">
        <f>SUM(F36:J36)</f>
        <v>0</v>
      </c>
    </row>
    <row r="37" spans="1:13" x14ac:dyDescent="0.3">
      <c r="A37" s="26"/>
      <c r="B37" s="27">
        <v>16335</v>
      </c>
      <c r="C37" s="57" t="s">
        <v>67</v>
      </c>
      <c r="D37" s="28" t="s">
        <v>36</v>
      </c>
      <c r="E37" s="27">
        <f>E38</f>
        <v>16</v>
      </c>
      <c r="F37" s="204">
        <f>SUM(F38:F41)</f>
        <v>93130</v>
      </c>
      <c r="G37" s="29">
        <f t="shared" ref="G37:K37" si="23">SUM(G38:G41)</f>
        <v>80000</v>
      </c>
      <c r="H37" s="29">
        <f t="shared" si="23"/>
        <v>60000</v>
      </c>
      <c r="I37" s="29">
        <f t="shared" si="23"/>
        <v>0</v>
      </c>
      <c r="J37" s="29">
        <f t="shared" si="23"/>
        <v>0</v>
      </c>
      <c r="K37" s="29">
        <f t="shared" si="23"/>
        <v>233130</v>
      </c>
    </row>
    <row r="38" spans="1:13" x14ac:dyDescent="0.3">
      <c r="A38" s="17"/>
      <c r="B38" s="18"/>
      <c r="C38" s="18"/>
      <c r="D38" s="19" t="s">
        <v>29</v>
      </c>
      <c r="E38" s="18">
        <v>16</v>
      </c>
      <c r="F38" s="40">
        <v>93130</v>
      </c>
      <c r="G38" s="20">
        <v>65000</v>
      </c>
      <c r="H38" s="33">
        <v>60000</v>
      </c>
      <c r="I38" s="20">
        <v>0</v>
      </c>
      <c r="J38" s="20">
        <v>0</v>
      </c>
      <c r="K38" s="30">
        <f>SUM(F38:J38)</f>
        <v>218130</v>
      </c>
      <c r="M38" s="21"/>
    </row>
    <row r="39" spans="1:13" x14ac:dyDescent="0.3">
      <c r="A39" s="17"/>
      <c r="B39" s="18"/>
      <c r="C39" s="18"/>
      <c r="D39" s="19" t="s">
        <v>30</v>
      </c>
      <c r="E39" s="18"/>
      <c r="F39" s="40">
        <v>0</v>
      </c>
      <c r="G39" s="20">
        <v>15000</v>
      </c>
      <c r="H39" s="20">
        <v>0</v>
      </c>
      <c r="I39" s="20">
        <v>0</v>
      </c>
      <c r="J39" s="20">
        <v>0</v>
      </c>
      <c r="K39" s="30">
        <f t="shared" ref="K39:K41" si="24">SUM(F39:J39)</f>
        <v>15000</v>
      </c>
      <c r="M39" s="21"/>
    </row>
    <row r="40" spans="1:13" x14ac:dyDescent="0.3">
      <c r="A40" s="17"/>
      <c r="B40" s="18"/>
      <c r="C40" s="18"/>
      <c r="D40" s="19" t="s">
        <v>31</v>
      </c>
      <c r="E40" s="18"/>
      <c r="F40" s="40"/>
      <c r="G40" s="20"/>
      <c r="H40" s="20"/>
      <c r="I40" s="20"/>
      <c r="J40" s="20"/>
      <c r="K40" s="30">
        <f t="shared" si="24"/>
        <v>0</v>
      </c>
    </row>
    <row r="41" spans="1:13" x14ac:dyDescent="0.3">
      <c r="A41" s="17"/>
      <c r="B41" s="18"/>
      <c r="C41" s="18"/>
      <c r="D41" s="19" t="s">
        <v>32</v>
      </c>
      <c r="E41" s="18"/>
      <c r="F41" s="40"/>
      <c r="G41" s="20"/>
      <c r="H41" s="20"/>
      <c r="I41" s="20"/>
      <c r="J41" s="20"/>
      <c r="K41" s="30">
        <f t="shared" si="24"/>
        <v>0</v>
      </c>
    </row>
    <row r="42" spans="1:13" x14ac:dyDescent="0.3">
      <c r="A42" s="22">
        <v>175</v>
      </c>
      <c r="B42" s="23"/>
      <c r="C42" s="23"/>
      <c r="D42" s="22" t="s">
        <v>37</v>
      </c>
      <c r="E42" s="23">
        <f t="shared" ref="E42:K43" si="25">E47</f>
        <v>8</v>
      </c>
      <c r="F42" s="203">
        <f>F47</f>
        <v>54601</v>
      </c>
      <c r="G42" s="24">
        <f t="shared" ref="G42:K42" si="26">G47</f>
        <v>5000</v>
      </c>
      <c r="H42" s="24">
        <f t="shared" si="26"/>
        <v>0</v>
      </c>
      <c r="I42" s="24">
        <f t="shared" si="26"/>
        <v>0</v>
      </c>
      <c r="J42" s="24">
        <f t="shared" si="26"/>
        <v>0</v>
      </c>
      <c r="K42" s="24">
        <f t="shared" si="26"/>
        <v>59601</v>
      </c>
    </row>
    <row r="43" spans="1:13" x14ac:dyDescent="0.3">
      <c r="A43" s="17"/>
      <c r="B43" s="18"/>
      <c r="C43" s="18"/>
      <c r="D43" s="19" t="s">
        <v>29</v>
      </c>
      <c r="E43" s="18">
        <f t="shared" si="25"/>
        <v>8</v>
      </c>
      <c r="F43" s="40">
        <f t="shared" si="25"/>
        <v>54601</v>
      </c>
      <c r="G43" s="20">
        <f t="shared" si="25"/>
        <v>5000</v>
      </c>
      <c r="H43" s="20">
        <f t="shared" si="25"/>
        <v>0</v>
      </c>
      <c r="I43" s="20">
        <f t="shared" si="25"/>
        <v>0</v>
      </c>
      <c r="J43" s="20">
        <f t="shared" si="25"/>
        <v>0</v>
      </c>
      <c r="K43" s="20">
        <f t="shared" si="25"/>
        <v>59601</v>
      </c>
    </row>
    <row r="44" spans="1:13" x14ac:dyDescent="0.3">
      <c r="A44" s="17"/>
      <c r="B44" s="18"/>
      <c r="C44" s="18"/>
      <c r="D44" s="19" t="s">
        <v>30</v>
      </c>
      <c r="E44" s="18"/>
      <c r="F44" s="40">
        <f>F49</f>
        <v>0</v>
      </c>
      <c r="G44" s="20">
        <f t="shared" ref="G44:K44" si="27">G49</f>
        <v>0</v>
      </c>
      <c r="H44" s="20">
        <f t="shared" si="27"/>
        <v>0</v>
      </c>
      <c r="I44" s="20">
        <f t="shared" si="27"/>
        <v>0</v>
      </c>
      <c r="J44" s="20">
        <f t="shared" si="27"/>
        <v>0</v>
      </c>
      <c r="K44" s="20">
        <f t="shared" si="27"/>
        <v>0</v>
      </c>
    </row>
    <row r="45" spans="1:13" x14ac:dyDescent="0.3">
      <c r="A45" s="17"/>
      <c r="B45" s="18"/>
      <c r="C45" s="18"/>
      <c r="D45" s="19" t="s">
        <v>31</v>
      </c>
      <c r="E45" s="18"/>
      <c r="F45" s="40">
        <f>F50</f>
        <v>0</v>
      </c>
      <c r="G45" s="20">
        <f t="shared" ref="G45:K45" si="28">G50</f>
        <v>0</v>
      </c>
      <c r="H45" s="20">
        <f t="shared" si="28"/>
        <v>0</v>
      </c>
      <c r="I45" s="20">
        <f t="shared" si="28"/>
        <v>0</v>
      </c>
      <c r="J45" s="20">
        <f t="shared" si="28"/>
        <v>0</v>
      </c>
      <c r="K45" s="20">
        <f t="shared" si="28"/>
        <v>0</v>
      </c>
    </row>
    <row r="46" spans="1:13" x14ac:dyDescent="0.3">
      <c r="A46" s="17"/>
      <c r="B46" s="18"/>
      <c r="C46" s="18"/>
      <c r="D46" s="19" t="s">
        <v>32</v>
      </c>
      <c r="E46" s="18"/>
      <c r="F46" s="40">
        <f>F51</f>
        <v>0</v>
      </c>
      <c r="G46" s="20">
        <f t="shared" ref="G46:K46" si="29">G51</f>
        <v>0</v>
      </c>
      <c r="H46" s="20">
        <f t="shared" si="29"/>
        <v>0</v>
      </c>
      <c r="I46" s="20">
        <f t="shared" si="29"/>
        <v>0</v>
      </c>
      <c r="J46" s="20">
        <f t="shared" si="29"/>
        <v>0</v>
      </c>
      <c r="K46" s="20">
        <f t="shared" si="29"/>
        <v>0</v>
      </c>
    </row>
    <row r="47" spans="1:13" x14ac:dyDescent="0.3">
      <c r="A47" s="26"/>
      <c r="B47" s="27">
        <v>17535</v>
      </c>
      <c r="C47" s="57" t="s">
        <v>58</v>
      </c>
      <c r="D47" s="28" t="s">
        <v>38</v>
      </c>
      <c r="E47" s="27">
        <f>E48</f>
        <v>8</v>
      </c>
      <c r="F47" s="204">
        <f>SUM(F48:F51)</f>
        <v>54601</v>
      </c>
      <c r="G47" s="29">
        <f t="shared" ref="G47:K47" si="30">SUM(G48:G51)</f>
        <v>5000</v>
      </c>
      <c r="H47" s="29">
        <f t="shared" si="30"/>
        <v>0</v>
      </c>
      <c r="I47" s="29">
        <f t="shared" si="30"/>
        <v>0</v>
      </c>
      <c r="J47" s="29">
        <f t="shared" si="30"/>
        <v>0</v>
      </c>
      <c r="K47" s="29">
        <f t="shared" si="30"/>
        <v>59601</v>
      </c>
    </row>
    <row r="48" spans="1:13" x14ac:dyDescent="0.3">
      <c r="A48" s="17"/>
      <c r="B48" s="18"/>
      <c r="C48" s="18"/>
      <c r="D48" s="19" t="s">
        <v>29</v>
      </c>
      <c r="E48" s="18">
        <v>8</v>
      </c>
      <c r="F48" s="40">
        <v>54601</v>
      </c>
      <c r="G48" s="20">
        <v>5000</v>
      </c>
      <c r="H48" s="20">
        <v>0</v>
      </c>
      <c r="I48" s="20">
        <v>0</v>
      </c>
      <c r="J48" s="20">
        <v>0</v>
      </c>
      <c r="K48" s="30">
        <f>SUM(F48:J48)</f>
        <v>59601</v>
      </c>
    </row>
    <row r="49" spans="1:13" x14ac:dyDescent="0.3">
      <c r="A49" s="17"/>
      <c r="B49" s="18"/>
      <c r="C49" s="18"/>
      <c r="D49" s="19" t="s">
        <v>30</v>
      </c>
      <c r="E49" s="18"/>
      <c r="F49" s="40"/>
      <c r="G49" s="20"/>
      <c r="H49" s="20"/>
      <c r="I49" s="20"/>
      <c r="J49" s="20">
        <v>0</v>
      </c>
      <c r="K49" s="25">
        <v>0</v>
      </c>
    </row>
    <row r="50" spans="1:13" x14ac:dyDescent="0.3">
      <c r="A50" s="17"/>
      <c r="B50" s="18"/>
      <c r="C50" s="18"/>
      <c r="D50" s="19" t="s">
        <v>31</v>
      </c>
      <c r="E50" s="18"/>
      <c r="F50" s="40"/>
      <c r="G50" s="20"/>
      <c r="H50" s="20"/>
      <c r="I50" s="20"/>
      <c r="J50" s="20"/>
      <c r="K50" s="25"/>
    </row>
    <row r="51" spans="1:13" x14ac:dyDescent="0.3">
      <c r="A51" s="17"/>
      <c r="B51" s="18"/>
      <c r="C51" s="18"/>
      <c r="D51" s="19" t="s">
        <v>32</v>
      </c>
      <c r="E51" s="18"/>
      <c r="F51" s="40"/>
      <c r="G51" s="20"/>
      <c r="H51" s="20"/>
      <c r="I51" s="20"/>
      <c r="J51" s="20"/>
      <c r="K51" s="25"/>
    </row>
    <row r="52" spans="1:13" ht="15" customHeight="1" x14ac:dyDescent="0.3">
      <c r="A52" s="22">
        <v>180</v>
      </c>
      <c r="B52" s="23"/>
      <c r="C52" s="23"/>
      <c r="D52" s="22" t="s">
        <v>39</v>
      </c>
      <c r="E52" s="23">
        <f>E53</f>
        <v>10</v>
      </c>
      <c r="F52" s="203">
        <f>F57</f>
        <v>66389</v>
      </c>
      <c r="G52" s="24">
        <f t="shared" ref="G52:K52" si="31">G57</f>
        <v>75000</v>
      </c>
      <c r="H52" s="24">
        <f t="shared" si="31"/>
        <v>0</v>
      </c>
      <c r="I52" s="24">
        <f t="shared" si="31"/>
        <v>15000</v>
      </c>
      <c r="J52" s="24">
        <f t="shared" si="31"/>
        <v>55000</v>
      </c>
      <c r="K52" s="24">
        <f t="shared" si="31"/>
        <v>211389</v>
      </c>
    </row>
    <row r="53" spans="1:13" x14ac:dyDescent="0.3">
      <c r="A53" s="17"/>
      <c r="B53" s="18"/>
      <c r="C53" s="18"/>
      <c r="D53" s="19" t="s">
        <v>29</v>
      </c>
      <c r="E53" s="18">
        <f>E58</f>
        <v>10</v>
      </c>
      <c r="F53" s="40">
        <f>F58</f>
        <v>66389</v>
      </c>
      <c r="G53" s="20">
        <f>G58</f>
        <v>60000</v>
      </c>
      <c r="H53" s="20">
        <v>0</v>
      </c>
      <c r="I53" s="20">
        <v>0</v>
      </c>
      <c r="J53" s="20">
        <f>J58</f>
        <v>50000</v>
      </c>
      <c r="K53" s="30">
        <f t="shared" ref="K53:K59" si="32">SUM(F53:J53)</f>
        <v>176389</v>
      </c>
    </row>
    <row r="54" spans="1:13" x14ac:dyDescent="0.3">
      <c r="A54" s="17"/>
      <c r="B54" s="18"/>
      <c r="C54" s="18"/>
      <c r="D54" s="19" t="s">
        <v>30</v>
      </c>
      <c r="E54" s="18"/>
      <c r="F54" s="40">
        <f>F59</f>
        <v>0</v>
      </c>
      <c r="G54" s="20">
        <f t="shared" ref="G54:J56" si="33">G59</f>
        <v>15000</v>
      </c>
      <c r="H54" s="20">
        <f t="shared" si="33"/>
        <v>0</v>
      </c>
      <c r="I54" s="20">
        <f t="shared" si="33"/>
        <v>15000</v>
      </c>
      <c r="J54" s="20">
        <f t="shared" si="33"/>
        <v>5000</v>
      </c>
      <c r="K54" s="30">
        <f t="shared" si="32"/>
        <v>35000</v>
      </c>
    </row>
    <row r="55" spans="1:13" x14ac:dyDescent="0.3">
      <c r="A55" s="17"/>
      <c r="B55" s="18"/>
      <c r="C55" s="18"/>
      <c r="D55" s="19" t="s">
        <v>31</v>
      </c>
      <c r="E55" s="18"/>
      <c r="F55" s="40">
        <f>F60</f>
        <v>0</v>
      </c>
      <c r="G55" s="20">
        <f t="shared" si="33"/>
        <v>0</v>
      </c>
      <c r="H55" s="20">
        <f t="shared" si="33"/>
        <v>0</v>
      </c>
      <c r="I55" s="20">
        <f t="shared" si="33"/>
        <v>0</v>
      </c>
      <c r="J55" s="20">
        <f t="shared" si="33"/>
        <v>0</v>
      </c>
      <c r="K55" s="30">
        <f t="shared" si="32"/>
        <v>0</v>
      </c>
    </row>
    <row r="56" spans="1:13" x14ac:dyDescent="0.3">
      <c r="A56" s="17"/>
      <c r="B56" s="18"/>
      <c r="C56" s="18"/>
      <c r="D56" s="19" t="s">
        <v>32</v>
      </c>
      <c r="E56" s="18"/>
      <c r="F56" s="40">
        <f>F61</f>
        <v>0</v>
      </c>
      <c r="G56" s="20">
        <f t="shared" si="33"/>
        <v>0</v>
      </c>
      <c r="H56" s="20">
        <f t="shared" si="33"/>
        <v>0</v>
      </c>
      <c r="I56" s="20">
        <f t="shared" si="33"/>
        <v>0</v>
      </c>
      <c r="J56" s="20">
        <f t="shared" si="33"/>
        <v>0</v>
      </c>
      <c r="K56" s="30">
        <f t="shared" si="32"/>
        <v>0</v>
      </c>
    </row>
    <row r="57" spans="1:13" x14ac:dyDescent="0.3">
      <c r="A57" s="26"/>
      <c r="B57" s="27">
        <v>18444</v>
      </c>
      <c r="C57" s="57" t="s">
        <v>68</v>
      </c>
      <c r="D57" s="28" t="s">
        <v>40</v>
      </c>
      <c r="E57" s="27">
        <f>E58</f>
        <v>10</v>
      </c>
      <c r="F57" s="204">
        <f>SUM(F58:F61)</f>
        <v>66389</v>
      </c>
      <c r="G57" s="29">
        <f t="shared" ref="G57:K57" si="34">SUM(G58:G61)</f>
        <v>75000</v>
      </c>
      <c r="H57" s="29">
        <f t="shared" si="34"/>
        <v>0</v>
      </c>
      <c r="I57" s="29">
        <f t="shared" si="34"/>
        <v>15000</v>
      </c>
      <c r="J57" s="29">
        <f t="shared" si="34"/>
        <v>55000</v>
      </c>
      <c r="K57" s="29">
        <f t="shared" si="34"/>
        <v>211389</v>
      </c>
    </row>
    <row r="58" spans="1:13" x14ac:dyDescent="0.3">
      <c r="A58" s="17"/>
      <c r="B58" s="18"/>
      <c r="C58" s="18"/>
      <c r="D58" s="19" t="s">
        <v>29</v>
      </c>
      <c r="E58" s="18">
        <v>10</v>
      </c>
      <c r="F58" s="40">
        <v>66389</v>
      </c>
      <c r="G58" s="20">
        <v>60000</v>
      </c>
      <c r="H58" s="20">
        <v>0</v>
      </c>
      <c r="I58" s="20">
        <v>0</v>
      </c>
      <c r="J58" s="20">
        <v>50000</v>
      </c>
      <c r="K58" s="30">
        <f t="shared" si="32"/>
        <v>176389</v>
      </c>
      <c r="M58" s="21"/>
    </row>
    <row r="59" spans="1:13" x14ac:dyDescent="0.3">
      <c r="A59" s="17"/>
      <c r="B59" s="18"/>
      <c r="C59" s="18"/>
      <c r="D59" s="19" t="s">
        <v>30</v>
      </c>
      <c r="E59" s="18"/>
      <c r="F59" s="40"/>
      <c r="G59" s="20">
        <v>15000</v>
      </c>
      <c r="H59" s="20"/>
      <c r="I59" s="20">
        <v>15000</v>
      </c>
      <c r="J59" s="20">
        <v>5000</v>
      </c>
      <c r="K59" s="30">
        <f t="shared" si="32"/>
        <v>35000</v>
      </c>
    </row>
    <row r="60" spans="1:13" x14ac:dyDescent="0.3">
      <c r="A60" s="17"/>
      <c r="B60" s="18"/>
      <c r="C60" s="18"/>
      <c r="D60" s="19" t="s">
        <v>31</v>
      </c>
      <c r="E60" s="18"/>
      <c r="F60" s="40"/>
      <c r="G60" s="20"/>
      <c r="H60" s="20"/>
      <c r="I60" s="20"/>
      <c r="J60" s="20"/>
      <c r="K60" s="25"/>
    </row>
    <row r="61" spans="1:13" x14ac:dyDescent="0.3">
      <c r="A61" s="17"/>
      <c r="B61" s="18"/>
      <c r="C61" s="18"/>
      <c r="D61" s="19" t="s">
        <v>32</v>
      </c>
      <c r="E61" s="18"/>
      <c r="F61" s="40"/>
      <c r="G61" s="20"/>
      <c r="H61" s="20"/>
      <c r="I61" s="20"/>
      <c r="J61" s="20"/>
      <c r="K61" s="25"/>
    </row>
    <row r="62" spans="1:13" x14ac:dyDescent="0.3">
      <c r="A62" s="22">
        <v>190</v>
      </c>
      <c r="B62" s="23"/>
      <c r="C62" s="23"/>
      <c r="D62" s="22" t="s">
        <v>41</v>
      </c>
      <c r="E62" s="23">
        <v>1</v>
      </c>
      <c r="F62" s="203">
        <f>F67</f>
        <v>6327</v>
      </c>
      <c r="G62" s="24">
        <f t="shared" ref="G62:K62" si="35">G67</f>
        <v>500</v>
      </c>
      <c r="H62" s="24">
        <f t="shared" si="35"/>
        <v>0</v>
      </c>
      <c r="I62" s="24">
        <f t="shared" si="35"/>
        <v>0</v>
      </c>
      <c r="J62" s="24">
        <f t="shared" si="35"/>
        <v>0</v>
      </c>
      <c r="K62" s="24">
        <f t="shared" si="35"/>
        <v>6827</v>
      </c>
    </row>
    <row r="63" spans="1:13" x14ac:dyDescent="0.3">
      <c r="A63" s="17"/>
      <c r="B63" s="18"/>
      <c r="C63" s="18"/>
      <c r="D63" s="19" t="s">
        <v>29</v>
      </c>
      <c r="E63" s="18">
        <v>1</v>
      </c>
      <c r="F63" s="40">
        <f>F68</f>
        <v>6327</v>
      </c>
      <c r="G63" s="20">
        <f t="shared" ref="G63:J63" si="36">G68</f>
        <v>500</v>
      </c>
      <c r="H63" s="20">
        <f t="shared" si="36"/>
        <v>0</v>
      </c>
      <c r="I63" s="20">
        <f t="shared" si="36"/>
        <v>0</v>
      </c>
      <c r="J63" s="20">
        <f t="shared" si="36"/>
        <v>0</v>
      </c>
      <c r="K63" s="20">
        <f>SUM(F63:J63)</f>
        <v>6827</v>
      </c>
    </row>
    <row r="64" spans="1:13" x14ac:dyDescent="0.3">
      <c r="A64" s="17"/>
      <c r="B64" s="18"/>
      <c r="C64" s="18"/>
      <c r="D64" s="19" t="s">
        <v>30</v>
      </c>
      <c r="E64" s="18"/>
      <c r="F64" s="40">
        <f>F69</f>
        <v>0</v>
      </c>
      <c r="G64" s="20">
        <f t="shared" ref="G64:J64" si="37">G69</f>
        <v>0</v>
      </c>
      <c r="H64" s="20">
        <f t="shared" si="37"/>
        <v>0</v>
      </c>
      <c r="I64" s="20">
        <f t="shared" si="37"/>
        <v>0</v>
      </c>
      <c r="J64" s="20">
        <f t="shared" si="37"/>
        <v>0</v>
      </c>
      <c r="K64" s="20">
        <f>SUM(F64:J64)</f>
        <v>0</v>
      </c>
    </row>
    <row r="65" spans="1:11" x14ac:dyDescent="0.3">
      <c r="A65" s="17"/>
      <c r="B65" s="18"/>
      <c r="C65" s="18"/>
      <c r="D65" s="19" t="s">
        <v>31</v>
      </c>
      <c r="E65" s="18"/>
      <c r="F65" s="40">
        <f>F70</f>
        <v>0</v>
      </c>
      <c r="G65" s="20">
        <f t="shared" ref="G65:J65" si="38">G70</f>
        <v>0</v>
      </c>
      <c r="H65" s="20">
        <f t="shared" si="38"/>
        <v>0</v>
      </c>
      <c r="I65" s="20">
        <f t="shared" si="38"/>
        <v>0</v>
      </c>
      <c r="J65" s="20">
        <f t="shared" si="38"/>
        <v>0</v>
      </c>
      <c r="K65" s="20">
        <f>SUM(F65:J65)</f>
        <v>0</v>
      </c>
    </row>
    <row r="66" spans="1:11" x14ac:dyDescent="0.3">
      <c r="A66" s="17"/>
      <c r="B66" s="18"/>
      <c r="C66" s="18"/>
      <c r="D66" s="19" t="s">
        <v>32</v>
      </c>
      <c r="E66" s="18"/>
      <c r="F66" s="40">
        <f>F71</f>
        <v>0</v>
      </c>
      <c r="G66" s="20">
        <f t="shared" ref="G66:J66" si="39">G71</f>
        <v>0</v>
      </c>
      <c r="H66" s="20">
        <f t="shared" si="39"/>
        <v>0</v>
      </c>
      <c r="I66" s="20">
        <f t="shared" si="39"/>
        <v>0</v>
      </c>
      <c r="J66" s="20">
        <f t="shared" si="39"/>
        <v>0</v>
      </c>
      <c r="K66" s="20">
        <f>SUM(F66:J66)</f>
        <v>0</v>
      </c>
    </row>
    <row r="67" spans="1:11" x14ac:dyDescent="0.3">
      <c r="A67" s="26"/>
      <c r="B67" s="27">
        <v>19675</v>
      </c>
      <c r="C67" s="27">
        <v>1090</v>
      </c>
      <c r="D67" s="28" t="s">
        <v>42</v>
      </c>
      <c r="E67" s="27">
        <f>E68</f>
        <v>1</v>
      </c>
      <c r="F67" s="204">
        <f>SUM(F68:F71)</f>
        <v>6327</v>
      </c>
      <c r="G67" s="29">
        <f t="shared" ref="G67:K67" si="40">SUM(G68:G71)</f>
        <v>500</v>
      </c>
      <c r="H67" s="29">
        <f t="shared" si="40"/>
        <v>0</v>
      </c>
      <c r="I67" s="29">
        <f t="shared" si="40"/>
        <v>0</v>
      </c>
      <c r="J67" s="29">
        <f t="shared" si="40"/>
        <v>0</v>
      </c>
      <c r="K67" s="29">
        <f t="shared" si="40"/>
        <v>6827</v>
      </c>
    </row>
    <row r="68" spans="1:11" x14ac:dyDescent="0.3">
      <c r="A68" s="17"/>
      <c r="B68" s="18"/>
      <c r="C68" s="18"/>
      <c r="D68" s="19" t="s">
        <v>29</v>
      </c>
      <c r="E68" s="18">
        <v>1</v>
      </c>
      <c r="F68" s="40">
        <v>6327</v>
      </c>
      <c r="G68" s="20">
        <v>500</v>
      </c>
      <c r="H68" s="20"/>
      <c r="I68" s="20"/>
      <c r="J68" s="20">
        <v>0</v>
      </c>
      <c r="K68" s="30">
        <f>SUM(F68:J68)</f>
        <v>6827</v>
      </c>
    </row>
    <row r="69" spans="1:11" x14ac:dyDescent="0.3">
      <c r="A69" s="17"/>
      <c r="B69" s="18"/>
      <c r="C69" s="18"/>
      <c r="D69" s="19" t="s">
        <v>30</v>
      </c>
      <c r="E69" s="18"/>
      <c r="F69" s="40"/>
      <c r="G69" s="20"/>
      <c r="H69" s="20"/>
      <c r="I69" s="20"/>
      <c r="J69" s="20">
        <v>0</v>
      </c>
      <c r="K69" s="30">
        <v>0</v>
      </c>
    </row>
    <row r="70" spans="1:11" x14ac:dyDescent="0.3">
      <c r="A70" s="17"/>
      <c r="B70" s="18"/>
      <c r="C70" s="18"/>
      <c r="D70" s="19" t="s">
        <v>31</v>
      </c>
      <c r="E70" s="18"/>
      <c r="F70" s="40"/>
      <c r="G70" s="20"/>
      <c r="H70" s="20"/>
      <c r="I70" s="20"/>
      <c r="J70" s="20"/>
      <c r="K70" s="25"/>
    </row>
    <row r="71" spans="1:11" x14ac:dyDescent="0.3">
      <c r="A71" s="17"/>
      <c r="B71" s="18"/>
      <c r="C71" s="18"/>
      <c r="D71" s="19" t="s">
        <v>32</v>
      </c>
      <c r="E71" s="18"/>
      <c r="F71" s="40"/>
      <c r="G71" s="20"/>
      <c r="H71" s="20"/>
      <c r="I71" s="20"/>
      <c r="J71" s="20"/>
      <c r="K71" s="25"/>
    </row>
    <row r="72" spans="1:11" x14ac:dyDescent="0.3">
      <c r="A72" s="22">
        <v>470</v>
      </c>
      <c r="B72" s="23"/>
      <c r="C72" s="23"/>
      <c r="D72" s="22" t="s">
        <v>43</v>
      </c>
      <c r="E72" s="23">
        <f t="shared" ref="E72:J73" si="41">E77</f>
        <v>5</v>
      </c>
      <c r="F72" s="203">
        <f>F73+F74+F75+F76</f>
        <v>28938</v>
      </c>
      <c r="G72" s="24">
        <f t="shared" ref="G72:K72" si="42">G73+G74+G75+G76</f>
        <v>3500</v>
      </c>
      <c r="H72" s="24">
        <f t="shared" si="42"/>
        <v>0</v>
      </c>
      <c r="I72" s="24">
        <f t="shared" si="42"/>
        <v>11500</v>
      </c>
      <c r="J72" s="24">
        <f t="shared" si="42"/>
        <v>0</v>
      </c>
      <c r="K72" s="24">
        <f t="shared" si="42"/>
        <v>43938</v>
      </c>
    </row>
    <row r="73" spans="1:11" x14ac:dyDescent="0.3">
      <c r="A73" s="17"/>
      <c r="B73" s="18"/>
      <c r="C73" s="18"/>
      <c r="D73" s="19" t="s">
        <v>29</v>
      </c>
      <c r="E73" s="18">
        <f t="shared" si="41"/>
        <v>5</v>
      </c>
      <c r="F73" s="40">
        <f t="shared" si="41"/>
        <v>28938</v>
      </c>
      <c r="G73" s="20">
        <f t="shared" si="41"/>
        <v>3500</v>
      </c>
      <c r="H73" s="20">
        <f t="shared" si="41"/>
        <v>0</v>
      </c>
      <c r="I73" s="20">
        <f t="shared" si="41"/>
        <v>0</v>
      </c>
      <c r="J73" s="20">
        <f t="shared" si="41"/>
        <v>0</v>
      </c>
      <c r="K73" s="30">
        <f>SUM(F73:J73)</f>
        <v>32438</v>
      </c>
    </row>
    <row r="74" spans="1:11" x14ac:dyDescent="0.3">
      <c r="A74" s="17"/>
      <c r="B74" s="18"/>
      <c r="C74" s="18"/>
      <c r="D74" s="19" t="s">
        <v>30</v>
      </c>
      <c r="E74" s="18"/>
      <c r="F74" s="40">
        <f>F79</f>
        <v>0</v>
      </c>
      <c r="G74" s="20">
        <v>0</v>
      </c>
      <c r="H74" s="20">
        <v>0</v>
      </c>
      <c r="I74" s="20">
        <f>I79</f>
        <v>11500</v>
      </c>
      <c r="J74" s="20">
        <v>0</v>
      </c>
      <c r="K74" s="30">
        <f t="shared" ref="K74:K79" si="43">SUM(F74:J74)</f>
        <v>11500</v>
      </c>
    </row>
    <row r="75" spans="1:11" x14ac:dyDescent="0.3">
      <c r="A75" s="17"/>
      <c r="B75" s="18"/>
      <c r="C75" s="18"/>
      <c r="D75" s="19" t="s">
        <v>31</v>
      </c>
      <c r="E75" s="18"/>
      <c r="F75" s="40">
        <f>F80</f>
        <v>0</v>
      </c>
      <c r="G75" s="20">
        <f t="shared" ref="G75:K76" si="44">G80</f>
        <v>0</v>
      </c>
      <c r="H75" s="20">
        <f t="shared" si="44"/>
        <v>0</v>
      </c>
      <c r="I75" s="20">
        <f t="shared" si="44"/>
        <v>0</v>
      </c>
      <c r="J75" s="20">
        <f t="shared" si="44"/>
        <v>0</v>
      </c>
      <c r="K75" s="20">
        <f t="shared" si="44"/>
        <v>0</v>
      </c>
    </row>
    <row r="76" spans="1:11" x14ac:dyDescent="0.3">
      <c r="A76" s="17"/>
      <c r="B76" s="18"/>
      <c r="C76" s="18"/>
      <c r="D76" s="19" t="s">
        <v>32</v>
      </c>
      <c r="E76" s="18"/>
      <c r="F76" s="40">
        <f>F81</f>
        <v>0</v>
      </c>
      <c r="G76" s="20">
        <f t="shared" si="44"/>
        <v>0</v>
      </c>
      <c r="H76" s="20">
        <f t="shared" si="44"/>
        <v>0</v>
      </c>
      <c r="I76" s="20">
        <f t="shared" si="44"/>
        <v>0</v>
      </c>
      <c r="J76" s="20">
        <f t="shared" si="44"/>
        <v>0</v>
      </c>
      <c r="K76" s="20">
        <f t="shared" si="44"/>
        <v>0</v>
      </c>
    </row>
    <row r="77" spans="1:11" x14ac:dyDescent="0.3">
      <c r="A77" s="26"/>
      <c r="B77" s="27">
        <v>47115</v>
      </c>
      <c r="C77" s="57" t="s">
        <v>60</v>
      </c>
      <c r="D77" s="28" t="s">
        <v>44</v>
      </c>
      <c r="E77" s="27">
        <f>E78</f>
        <v>5</v>
      </c>
      <c r="F77" s="204">
        <f>F78+F79+F80+F81</f>
        <v>28938</v>
      </c>
      <c r="G77" s="29">
        <f t="shared" ref="G77:K77" si="45">G78+G79+G80+G81</f>
        <v>3500</v>
      </c>
      <c r="H77" s="29">
        <f t="shared" si="45"/>
        <v>0</v>
      </c>
      <c r="I77" s="29">
        <f t="shared" si="45"/>
        <v>11500</v>
      </c>
      <c r="J77" s="29">
        <f t="shared" si="45"/>
        <v>0</v>
      </c>
      <c r="K77" s="29">
        <f t="shared" si="45"/>
        <v>43938</v>
      </c>
    </row>
    <row r="78" spans="1:11" x14ac:dyDescent="0.3">
      <c r="A78" s="17"/>
      <c r="B78" s="18"/>
      <c r="C78" s="18"/>
      <c r="D78" s="19" t="s">
        <v>29</v>
      </c>
      <c r="E78" s="18">
        <v>5</v>
      </c>
      <c r="F78" s="40">
        <v>28938</v>
      </c>
      <c r="G78" s="20">
        <v>3500</v>
      </c>
      <c r="H78" s="20"/>
      <c r="I78" s="33">
        <v>0</v>
      </c>
      <c r="J78" s="20">
        <v>0</v>
      </c>
      <c r="K78" s="30">
        <f>SUM(F78:J78)</f>
        <v>32438</v>
      </c>
    </row>
    <row r="79" spans="1:11" x14ac:dyDescent="0.3">
      <c r="A79" s="17"/>
      <c r="B79" s="18"/>
      <c r="C79" s="18"/>
      <c r="D79" s="19" t="s">
        <v>30</v>
      </c>
      <c r="E79" s="18"/>
      <c r="F79" s="40"/>
      <c r="G79" s="20"/>
      <c r="H79" s="20"/>
      <c r="I79" s="20">
        <v>11500</v>
      </c>
      <c r="J79" s="20">
        <v>0</v>
      </c>
      <c r="K79" s="30">
        <f t="shared" si="43"/>
        <v>11500</v>
      </c>
    </row>
    <row r="80" spans="1:11" x14ac:dyDescent="0.3">
      <c r="A80" s="17"/>
      <c r="B80" s="18"/>
      <c r="C80" s="18"/>
      <c r="D80" s="19" t="s">
        <v>31</v>
      </c>
      <c r="E80" s="18"/>
      <c r="F80" s="40"/>
      <c r="G80" s="20"/>
      <c r="H80" s="20"/>
      <c r="I80" s="20"/>
      <c r="J80" s="20"/>
      <c r="K80" s="20"/>
    </row>
    <row r="81" spans="1:13" x14ac:dyDescent="0.3">
      <c r="A81" s="17"/>
      <c r="B81" s="18"/>
      <c r="C81" s="18"/>
      <c r="D81" s="19" t="s">
        <v>32</v>
      </c>
      <c r="E81" s="18"/>
      <c r="F81" s="40"/>
      <c r="G81" s="20"/>
      <c r="H81" s="20"/>
      <c r="I81" s="20"/>
      <c r="J81" s="20"/>
      <c r="K81" s="20"/>
    </row>
    <row r="82" spans="1:13" x14ac:dyDescent="0.3">
      <c r="A82" s="22">
        <v>480</v>
      </c>
      <c r="B82" s="23"/>
      <c r="C82" s="23"/>
      <c r="D82" s="22" t="s">
        <v>45</v>
      </c>
      <c r="E82" s="23">
        <v>3</v>
      </c>
      <c r="F82" s="203">
        <f>F83+F84+F86</f>
        <v>21544</v>
      </c>
      <c r="G82" s="24">
        <f t="shared" ref="G82:K82" si="46">G83+G84+G86</f>
        <v>3000</v>
      </c>
      <c r="H82" s="24">
        <f t="shared" si="46"/>
        <v>0</v>
      </c>
      <c r="I82" s="24">
        <f t="shared" si="46"/>
        <v>0</v>
      </c>
      <c r="J82" s="24">
        <f t="shared" si="46"/>
        <v>0</v>
      </c>
      <c r="K82" s="24">
        <f t="shared" si="46"/>
        <v>24544</v>
      </c>
    </row>
    <row r="83" spans="1:13" x14ac:dyDescent="0.3">
      <c r="A83" s="17"/>
      <c r="B83" s="18"/>
      <c r="C83" s="18"/>
      <c r="D83" s="19" t="s">
        <v>29</v>
      </c>
      <c r="E83" s="18">
        <v>3</v>
      </c>
      <c r="F83" s="40">
        <f>F88</f>
        <v>21544</v>
      </c>
      <c r="G83" s="20">
        <f>G88</f>
        <v>3000</v>
      </c>
      <c r="H83" s="20">
        <f t="shared" ref="H83:J83" si="47">H88</f>
        <v>0</v>
      </c>
      <c r="I83" s="20">
        <f t="shared" si="47"/>
        <v>0</v>
      </c>
      <c r="J83" s="20">
        <f t="shared" si="47"/>
        <v>0</v>
      </c>
      <c r="K83" s="25">
        <f>SUM(F83:J83)</f>
        <v>24544</v>
      </c>
    </row>
    <row r="84" spans="1:13" x14ac:dyDescent="0.3">
      <c r="A84" s="17"/>
      <c r="B84" s="18"/>
      <c r="C84" s="18"/>
      <c r="D84" s="19" t="s">
        <v>30</v>
      </c>
      <c r="E84" s="18"/>
      <c r="F84" s="40">
        <f>F89</f>
        <v>0</v>
      </c>
      <c r="G84" s="20">
        <f t="shared" ref="G84:K86" si="48">G89</f>
        <v>0</v>
      </c>
      <c r="H84" s="20">
        <f t="shared" si="48"/>
        <v>0</v>
      </c>
      <c r="I84" s="20">
        <f t="shared" si="48"/>
        <v>0</v>
      </c>
      <c r="J84" s="20">
        <f t="shared" si="48"/>
        <v>0</v>
      </c>
      <c r="K84" s="20">
        <f t="shared" si="48"/>
        <v>0</v>
      </c>
    </row>
    <row r="85" spans="1:13" x14ac:dyDescent="0.3">
      <c r="A85" s="17"/>
      <c r="B85" s="18"/>
      <c r="C85" s="18"/>
      <c r="D85" s="19" t="s">
        <v>31</v>
      </c>
      <c r="E85" s="18"/>
      <c r="F85" s="40">
        <f>F90</f>
        <v>0</v>
      </c>
      <c r="G85" s="20">
        <f t="shared" si="48"/>
        <v>0</v>
      </c>
      <c r="H85" s="20">
        <f t="shared" si="48"/>
        <v>0</v>
      </c>
      <c r="I85" s="20">
        <f t="shared" si="48"/>
        <v>0</v>
      </c>
      <c r="J85" s="20">
        <f t="shared" si="48"/>
        <v>0</v>
      </c>
      <c r="K85" s="20">
        <f t="shared" si="48"/>
        <v>0</v>
      </c>
    </row>
    <row r="86" spans="1:13" x14ac:dyDescent="0.3">
      <c r="A86" s="17"/>
      <c r="B86" s="18"/>
      <c r="C86" s="18"/>
      <c r="D86" s="19" t="s">
        <v>32</v>
      </c>
      <c r="E86" s="18"/>
      <c r="F86" s="40">
        <f>F91</f>
        <v>0</v>
      </c>
      <c r="G86" s="20">
        <f t="shared" si="48"/>
        <v>0</v>
      </c>
      <c r="H86" s="20">
        <f t="shared" si="48"/>
        <v>0</v>
      </c>
      <c r="I86" s="20">
        <f t="shared" si="48"/>
        <v>0</v>
      </c>
      <c r="J86" s="20">
        <f t="shared" si="48"/>
        <v>0</v>
      </c>
      <c r="K86" s="20">
        <f t="shared" si="48"/>
        <v>0</v>
      </c>
    </row>
    <row r="87" spans="1:13" x14ac:dyDescent="0.3">
      <c r="A87" s="26"/>
      <c r="B87" s="27">
        <v>48035</v>
      </c>
      <c r="C87" s="57" t="s">
        <v>61</v>
      </c>
      <c r="D87" s="28" t="s">
        <v>46</v>
      </c>
      <c r="E87" s="27">
        <v>3</v>
      </c>
      <c r="F87" s="204">
        <f>F88+F89+F90+F91</f>
        <v>21544</v>
      </c>
      <c r="G87" s="29">
        <f t="shared" ref="G87:K87" si="49">G88+G89+G90+G91</f>
        <v>3000</v>
      </c>
      <c r="H87" s="29">
        <f t="shared" si="49"/>
        <v>0</v>
      </c>
      <c r="I87" s="29">
        <f t="shared" si="49"/>
        <v>0</v>
      </c>
      <c r="J87" s="29">
        <f t="shared" si="49"/>
        <v>0</v>
      </c>
      <c r="K87" s="29">
        <f t="shared" si="49"/>
        <v>24544</v>
      </c>
    </row>
    <row r="88" spans="1:13" x14ac:dyDescent="0.3">
      <c r="A88" s="17"/>
      <c r="B88" s="18"/>
      <c r="C88" s="18"/>
      <c r="D88" s="19" t="s">
        <v>29</v>
      </c>
      <c r="E88" s="18">
        <v>3</v>
      </c>
      <c r="F88" s="40">
        <v>21544</v>
      </c>
      <c r="G88" s="20">
        <v>3000</v>
      </c>
      <c r="H88" s="20"/>
      <c r="I88" s="20"/>
      <c r="J88" s="20">
        <v>0</v>
      </c>
      <c r="K88" s="25">
        <f>SUM(F88:J88)</f>
        <v>24544</v>
      </c>
    </row>
    <row r="89" spans="1:13" x14ac:dyDescent="0.3">
      <c r="A89" s="17"/>
      <c r="B89" s="18"/>
      <c r="C89" s="18"/>
      <c r="D89" s="19" t="s">
        <v>30</v>
      </c>
      <c r="E89" s="18"/>
      <c r="F89" s="40"/>
      <c r="G89" s="20">
        <v>0</v>
      </c>
      <c r="H89" s="20"/>
      <c r="I89" s="20"/>
      <c r="J89" s="20">
        <v>0</v>
      </c>
      <c r="K89" s="25">
        <f>SUM(F89:J89)</f>
        <v>0</v>
      </c>
    </row>
    <row r="90" spans="1:13" x14ac:dyDescent="0.3">
      <c r="A90" s="17"/>
      <c r="B90" s="18"/>
      <c r="C90" s="18"/>
      <c r="D90" s="19" t="s">
        <v>31</v>
      </c>
      <c r="E90" s="18"/>
      <c r="F90" s="40"/>
      <c r="G90" s="20"/>
      <c r="H90" s="20"/>
      <c r="I90" s="20"/>
      <c r="J90" s="20"/>
      <c r="K90" s="25"/>
    </row>
    <row r="91" spans="1:13" x14ac:dyDescent="0.3">
      <c r="A91" s="17"/>
      <c r="B91" s="18"/>
      <c r="C91" s="18"/>
      <c r="D91" s="19" t="s">
        <v>32</v>
      </c>
      <c r="E91" s="18"/>
      <c r="F91" s="40"/>
      <c r="G91" s="20"/>
      <c r="H91" s="20"/>
      <c r="I91" s="20"/>
      <c r="J91" s="20"/>
      <c r="K91" s="25"/>
    </row>
    <row r="92" spans="1:13" x14ac:dyDescent="0.3">
      <c r="A92" s="22">
        <v>660</v>
      </c>
      <c r="B92" s="23"/>
      <c r="C92" s="23"/>
      <c r="D92" s="22" t="s">
        <v>47</v>
      </c>
      <c r="E92" s="23">
        <f>E93</f>
        <v>8</v>
      </c>
      <c r="F92" s="203">
        <f>F93+F94+F96</f>
        <v>56277</v>
      </c>
      <c r="G92" s="24">
        <f t="shared" ref="G92:K92" si="50">G93+G94+G96</f>
        <v>20959</v>
      </c>
      <c r="H92" s="24">
        <f t="shared" si="50"/>
        <v>0</v>
      </c>
      <c r="I92" s="24">
        <f t="shared" si="50"/>
        <v>0</v>
      </c>
      <c r="J92" s="24">
        <f t="shared" si="50"/>
        <v>690001</v>
      </c>
      <c r="K92" s="24">
        <f t="shared" si="50"/>
        <v>767237</v>
      </c>
    </row>
    <row r="93" spans="1:13" x14ac:dyDescent="0.3">
      <c r="A93" s="17"/>
      <c r="B93" s="18"/>
      <c r="C93" s="18"/>
      <c r="D93" s="19" t="s">
        <v>29</v>
      </c>
      <c r="E93" s="18">
        <f>E98</f>
        <v>8</v>
      </c>
      <c r="F93" s="40">
        <f>F98</f>
        <v>56277</v>
      </c>
      <c r="G93" s="20">
        <f>G98</f>
        <v>14959</v>
      </c>
      <c r="H93" s="20">
        <v>0</v>
      </c>
      <c r="I93" s="20">
        <v>0</v>
      </c>
      <c r="J93" s="20">
        <f>J98</f>
        <v>368471</v>
      </c>
      <c r="K93" s="30">
        <f t="shared" ref="K93:K99" si="51">SUM(F93:J93)</f>
        <v>439707</v>
      </c>
    </row>
    <row r="94" spans="1:13" x14ac:dyDescent="0.3">
      <c r="A94" s="17"/>
      <c r="B94" s="18"/>
      <c r="C94" s="18"/>
      <c r="D94" s="19" t="s">
        <v>30</v>
      </c>
      <c r="E94" s="18"/>
      <c r="F94" s="40">
        <f>F99</f>
        <v>0</v>
      </c>
      <c r="G94" s="20">
        <f>G99</f>
        <v>6000</v>
      </c>
      <c r="H94" s="20">
        <v>0</v>
      </c>
      <c r="I94" s="20">
        <v>0</v>
      </c>
      <c r="J94" s="20">
        <f>J99</f>
        <v>321530</v>
      </c>
      <c r="K94" s="30">
        <f t="shared" si="51"/>
        <v>327530</v>
      </c>
      <c r="L94" s="34"/>
      <c r="M94" s="21"/>
    </row>
    <row r="95" spans="1:13" x14ac:dyDescent="0.3">
      <c r="A95" s="17"/>
      <c r="B95" s="18"/>
      <c r="C95" s="18"/>
      <c r="D95" s="19" t="s">
        <v>31</v>
      </c>
      <c r="E95" s="18"/>
      <c r="F95" s="40">
        <f>F100</f>
        <v>0</v>
      </c>
      <c r="G95" s="20">
        <f t="shared" ref="G95:K96" si="52">G100</f>
        <v>0</v>
      </c>
      <c r="H95" s="20">
        <f t="shared" si="52"/>
        <v>0</v>
      </c>
      <c r="I95" s="20">
        <f t="shared" si="52"/>
        <v>0</v>
      </c>
      <c r="J95" s="20">
        <f t="shared" si="52"/>
        <v>0</v>
      </c>
      <c r="K95" s="20">
        <f t="shared" si="52"/>
        <v>0</v>
      </c>
      <c r="L95" s="34"/>
    </row>
    <row r="96" spans="1:13" x14ac:dyDescent="0.3">
      <c r="A96" s="17"/>
      <c r="B96" s="18"/>
      <c r="C96" s="18"/>
      <c r="D96" s="19" t="s">
        <v>32</v>
      </c>
      <c r="E96" s="18"/>
      <c r="F96" s="40">
        <f>F101</f>
        <v>0</v>
      </c>
      <c r="G96" s="20">
        <f t="shared" si="52"/>
        <v>0</v>
      </c>
      <c r="H96" s="20">
        <f t="shared" si="52"/>
        <v>0</v>
      </c>
      <c r="I96" s="20">
        <f t="shared" si="52"/>
        <v>0</v>
      </c>
      <c r="J96" s="20">
        <f t="shared" si="52"/>
        <v>0</v>
      </c>
      <c r="K96" s="20">
        <f t="shared" si="52"/>
        <v>0</v>
      </c>
    </row>
    <row r="97" spans="1:14" x14ac:dyDescent="0.3">
      <c r="A97" s="26"/>
      <c r="B97" s="27">
        <v>66480</v>
      </c>
      <c r="C97" s="57" t="s">
        <v>69</v>
      </c>
      <c r="D97" s="28" t="s">
        <v>48</v>
      </c>
      <c r="E97" s="27">
        <f>E98</f>
        <v>8</v>
      </c>
      <c r="F97" s="204">
        <f>F98+F99+F100+F101</f>
        <v>56277</v>
      </c>
      <c r="G97" s="29">
        <f t="shared" ref="G97:K97" si="53">G98+G99+G100+G101</f>
        <v>20959</v>
      </c>
      <c r="H97" s="29">
        <f t="shared" si="53"/>
        <v>0</v>
      </c>
      <c r="I97" s="29">
        <f t="shared" si="53"/>
        <v>0</v>
      </c>
      <c r="J97" s="29">
        <f t="shared" si="53"/>
        <v>690001</v>
      </c>
      <c r="K97" s="29">
        <f t="shared" si="53"/>
        <v>767237</v>
      </c>
    </row>
    <row r="98" spans="1:14" x14ac:dyDescent="0.3">
      <c r="A98" s="17"/>
      <c r="B98" s="18"/>
      <c r="C98" s="18"/>
      <c r="D98" s="19" t="s">
        <v>29</v>
      </c>
      <c r="E98" s="18">
        <v>8</v>
      </c>
      <c r="F98" s="40">
        <v>56277</v>
      </c>
      <c r="G98" s="20">
        <v>14959</v>
      </c>
      <c r="H98" s="20">
        <v>0</v>
      </c>
      <c r="I98" s="20">
        <v>0</v>
      </c>
      <c r="J98" s="20">
        <v>368471</v>
      </c>
      <c r="K98" s="30">
        <f t="shared" si="51"/>
        <v>439707</v>
      </c>
      <c r="N98" s="21"/>
    </row>
    <row r="99" spans="1:14" x14ac:dyDescent="0.3">
      <c r="A99" s="17"/>
      <c r="B99" s="18"/>
      <c r="C99" s="18"/>
      <c r="D99" s="19" t="s">
        <v>30</v>
      </c>
      <c r="E99" s="18"/>
      <c r="F99" s="40"/>
      <c r="G99" s="20">
        <v>6000</v>
      </c>
      <c r="H99" s="20"/>
      <c r="I99" s="20"/>
      <c r="J99" s="20">
        <v>321530</v>
      </c>
      <c r="K99" s="30">
        <f t="shared" si="51"/>
        <v>327530</v>
      </c>
      <c r="M99" s="21"/>
    </row>
    <row r="100" spans="1:14" x14ac:dyDescent="0.3">
      <c r="A100" s="17"/>
      <c r="B100" s="18"/>
      <c r="C100" s="18"/>
      <c r="D100" s="19" t="s">
        <v>31</v>
      </c>
      <c r="E100" s="18"/>
      <c r="F100" s="40"/>
      <c r="G100" s="20"/>
      <c r="H100" s="20"/>
      <c r="I100" s="20"/>
      <c r="J100" s="20"/>
      <c r="K100" s="25"/>
      <c r="M100" s="21"/>
    </row>
    <row r="101" spans="1:14" x14ac:dyDescent="0.3">
      <c r="A101" s="17"/>
      <c r="B101" s="18"/>
      <c r="C101" s="18"/>
      <c r="D101" s="19" t="s">
        <v>32</v>
      </c>
      <c r="E101" s="18"/>
      <c r="F101" s="40"/>
      <c r="G101" s="20"/>
      <c r="H101" s="20"/>
      <c r="I101" s="20"/>
      <c r="J101" s="20"/>
      <c r="K101" s="25"/>
    </row>
    <row r="102" spans="1:14" x14ac:dyDescent="0.3">
      <c r="A102" s="35">
        <v>730</v>
      </c>
      <c r="B102" s="23"/>
      <c r="C102" s="23"/>
      <c r="D102" s="22" t="s">
        <v>49</v>
      </c>
      <c r="E102" s="23">
        <f>E107+E112</f>
        <v>34</v>
      </c>
      <c r="F102" s="203">
        <f>F103+F104+F105+F106</f>
        <v>266145</v>
      </c>
      <c r="G102" s="24">
        <f t="shared" ref="G102:K102" si="54">G103+G104+G105+G106</f>
        <v>76960</v>
      </c>
      <c r="H102" s="24">
        <f t="shared" si="54"/>
        <v>14500</v>
      </c>
      <c r="I102" s="24">
        <f t="shared" si="54"/>
        <v>0</v>
      </c>
      <c r="J102" s="24">
        <f t="shared" si="54"/>
        <v>30000</v>
      </c>
      <c r="K102" s="24">
        <f t="shared" si="54"/>
        <v>387605</v>
      </c>
      <c r="M102" s="21"/>
      <c r="N102" s="16"/>
    </row>
    <row r="103" spans="1:14" x14ac:dyDescent="0.3">
      <c r="A103" s="17"/>
      <c r="B103" s="18"/>
      <c r="C103" s="18"/>
      <c r="D103" s="19" t="s">
        <v>29</v>
      </c>
      <c r="E103" s="18">
        <f>E108+E113</f>
        <v>34</v>
      </c>
      <c r="F103" s="40">
        <f>F108+F113</f>
        <v>266145</v>
      </c>
      <c r="G103" s="20">
        <f>G108+G113</f>
        <v>70500</v>
      </c>
      <c r="H103" s="20">
        <f>H108+H113</f>
        <v>14500</v>
      </c>
      <c r="I103" s="20">
        <v>0</v>
      </c>
      <c r="J103" s="20">
        <f>J108+J113</f>
        <v>30000</v>
      </c>
      <c r="K103" s="25">
        <f>SUM(F103:J103)</f>
        <v>381145</v>
      </c>
      <c r="M103" s="16"/>
    </row>
    <row r="104" spans="1:14" x14ac:dyDescent="0.3">
      <c r="A104" s="17"/>
      <c r="B104" s="18"/>
      <c r="C104" s="18"/>
      <c r="D104" s="19" t="s">
        <v>30</v>
      </c>
      <c r="E104" s="18"/>
      <c r="F104" s="161">
        <f>F109+F114</f>
        <v>0</v>
      </c>
      <c r="G104" s="36">
        <f t="shared" ref="G104:K106" si="55">G109+G114</f>
        <v>6460</v>
      </c>
      <c r="H104" s="36">
        <f t="shared" si="55"/>
        <v>0</v>
      </c>
      <c r="I104" s="36">
        <f t="shared" si="55"/>
        <v>0</v>
      </c>
      <c r="J104" s="36">
        <f t="shared" si="55"/>
        <v>0</v>
      </c>
      <c r="K104" s="36">
        <f t="shared" si="55"/>
        <v>6460</v>
      </c>
      <c r="M104" s="16"/>
    </row>
    <row r="105" spans="1:14" x14ac:dyDescent="0.3">
      <c r="A105" s="17"/>
      <c r="B105" s="18"/>
      <c r="C105" s="18"/>
      <c r="D105" s="19" t="s">
        <v>31</v>
      </c>
      <c r="E105" s="18"/>
      <c r="F105" s="40">
        <f>F110+F115</f>
        <v>0</v>
      </c>
      <c r="G105" s="20">
        <f t="shared" si="55"/>
        <v>0</v>
      </c>
      <c r="H105" s="20">
        <f t="shared" si="55"/>
        <v>0</v>
      </c>
      <c r="I105" s="20">
        <f t="shared" si="55"/>
        <v>0</v>
      </c>
      <c r="J105" s="20">
        <f t="shared" si="55"/>
        <v>0</v>
      </c>
      <c r="K105" s="20">
        <f t="shared" si="55"/>
        <v>0</v>
      </c>
      <c r="M105" s="16"/>
    </row>
    <row r="106" spans="1:14" x14ac:dyDescent="0.3">
      <c r="A106" s="17"/>
      <c r="B106" s="18"/>
      <c r="C106" s="18"/>
      <c r="D106" s="19" t="s">
        <v>32</v>
      </c>
      <c r="E106" s="18"/>
      <c r="F106" s="40">
        <f>F111+F116</f>
        <v>0</v>
      </c>
      <c r="G106" s="20">
        <f t="shared" si="55"/>
        <v>0</v>
      </c>
      <c r="H106" s="20">
        <f t="shared" si="55"/>
        <v>0</v>
      </c>
      <c r="I106" s="20">
        <f t="shared" si="55"/>
        <v>0</v>
      </c>
      <c r="J106" s="20">
        <f t="shared" si="55"/>
        <v>0</v>
      </c>
      <c r="K106" s="20">
        <f t="shared" si="55"/>
        <v>0</v>
      </c>
    </row>
    <row r="107" spans="1:14" x14ac:dyDescent="0.3">
      <c r="A107" s="26"/>
      <c r="B107" s="37">
        <v>73044</v>
      </c>
      <c r="C107" s="58" t="s">
        <v>62</v>
      </c>
      <c r="D107" s="38" t="s">
        <v>50</v>
      </c>
      <c r="E107" s="27">
        <f>E108</f>
        <v>2</v>
      </c>
      <c r="F107" s="204">
        <f>F108+F109+F110+F111</f>
        <v>16084</v>
      </c>
      <c r="G107" s="29">
        <f t="shared" ref="G107:K107" si="56">G108+G109+G110+G111</f>
        <v>500</v>
      </c>
      <c r="H107" s="29">
        <f t="shared" si="56"/>
        <v>0</v>
      </c>
      <c r="I107" s="29">
        <f t="shared" si="56"/>
        <v>0</v>
      </c>
      <c r="J107" s="29">
        <f t="shared" si="56"/>
        <v>0</v>
      </c>
      <c r="K107" s="29">
        <f t="shared" si="56"/>
        <v>16584</v>
      </c>
    </row>
    <row r="108" spans="1:14" x14ac:dyDescent="0.3">
      <c r="A108" s="17"/>
      <c r="B108" s="18"/>
      <c r="C108" s="18"/>
      <c r="D108" s="19" t="s">
        <v>29</v>
      </c>
      <c r="E108" s="18">
        <v>2</v>
      </c>
      <c r="F108" s="40">
        <v>16084</v>
      </c>
      <c r="G108" s="33">
        <v>500</v>
      </c>
      <c r="H108" s="20">
        <v>0</v>
      </c>
      <c r="I108" s="20">
        <v>0</v>
      </c>
      <c r="J108" s="20">
        <v>0</v>
      </c>
      <c r="K108" s="30">
        <f>SUM(F108:J108)</f>
        <v>16584</v>
      </c>
    </row>
    <row r="109" spans="1:14" x14ac:dyDescent="0.3">
      <c r="A109" s="17"/>
      <c r="B109" s="18"/>
      <c r="C109" s="18"/>
      <c r="D109" s="19" t="s">
        <v>30</v>
      </c>
      <c r="E109" s="18"/>
      <c r="F109" s="40"/>
      <c r="G109" s="20"/>
      <c r="H109" s="20"/>
      <c r="I109" s="20"/>
      <c r="J109" s="20">
        <v>0</v>
      </c>
      <c r="K109" s="30">
        <f t="shared" ref="K109" si="57">SUM(F109:J109)</f>
        <v>0</v>
      </c>
    </row>
    <row r="110" spans="1:14" x14ac:dyDescent="0.3">
      <c r="A110" s="17"/>
      <c r="B110" s="18"/>
      <c r="C110" s="18"/>
      <c r="D110" s="19" t="s">
        <v>31</v>
      </c>
      <c r="E110" s="18"/>
      <c r="F110" s="40"/>
      <c r="G110" s="20"/>
      <c r="H110" s="20"/>
      <c r="I110" s="20"/>
      <c r="J110" s="20"/>
      <c r="K110" s="30"/>
    </row>
    <row r="111" spans="1:14" x14ac:dyDescent="0.3">
      <c r="A111" s="17"/>
      <c r="B111" s="18"/>
      <c r="C111" s="18"/>
      <c r="D111" s="19" t="s">
        <v>32</v>
      </c>
      <c r="E111" s="18"/>
      <c r="F111" s="40"/>
      <c r="G111" s="20"/>
      <c r="H111" s="20"/>
      <c r="I111" s="20"/>
      <c r="J111" s="20"/>
      <c r="K111" s="30"/>
    </row>
    <row r="112" spans="1:14" x14ac:dyDescent="0.3">
      <c r="A112" s="26"/>
      <c r="B112" s="37">
        <v>75050</v>
      </c>
      <c r="C112" s="58" t="s">
        <v>70</v>
      </c>
      <c r="D112" s="38" t="s">
        <v>51</v>
      </c>
      <c r="E112" s="27">
        <v>32</v>
      </c>
      <c r="F112" s="204">
        <f>F113+F114+F115+F116</f>
        <v>250061</v>
      </c>
      <c r="G112" s="29">
        <f t="shared" ref="G112:K112" si="58">G113+G114+G115+G116</f>
        <v>76460</v>
      </c>
      <c r="H112" s="29">
        <f t="shared" si="58"/>
        <v>14500</v>
      </c>
      <c r="I112" s="29">
        <f t="shared" si="58"/>
        <v>0</v>
      </c>
      <c r="J112" s="29">
        <f t="shared" si="58"/>
        <v>30000</v>
      </c>
      <c r="K112" s="29">
        <f t="shared" si="58"/>
        <v>371021</v>
      </c>
    </row>
    <row r="113" spans="1:14" x14ac:dyDescent="0.3">
      <c r="A113" s="17"/>
      <c r="B113" s="18"/>
      <c r="C113" s="18"/>
      <c r="D113" s="19" t="s">
        <v>29</v>
      </c>
      <c r="E113" s="18">
        <v>32</v>
      </c>
      <c r="F113" s="40">
        <v>250061</v>
      </c>
      <c r="G113" s="20">
        <v>70000</v>
      </c>
      <c r="H113" s="20">
        <v>14500</v>
      </c>
      <c r="I113" s="20">
        <v>0</v>
      </c>
      <c r="J113" s="20">
        <v>30000</v>
      </c>
      <c r="K113" s="30">
        <f>SUM(F113:J113)</f>
        <v>364561</v>
      </c>
      <c r="M113" s="21"/>
      <c r="N113" s="54"/>
    </row>
    <row r="114" spans="1:14" x14ac:dyDescent="0.3">
      <c r="A114" s="17"/>
      <c r="B114" s="18"/>
      <c r="C114" s="18"/>
      <c r="D114" s="19" t="s">
        <v>30</v>
      </c>
      <c r="E114" s="18"/>
      <c r="F114" s="205"/>
      <c r="G114" s="20">
        <v>6460</v>
      </c>
      <c r="H114" s="20"/>
      <c r="I114" s="20"/>
      <c r="J114" s="20"/>
      <c r="K114" s="30">
        <f t="shared" ref="K114:K116" si="59">SUM(F114:J114)</f>
        <v>6460</v>
      </c>
      <c r="M114" s="21"/>
      <c r="N114" s="21"/>
    </row>
    <row r="115" spans="1:14" x14ac:dyDescent="0.3">
      <c r="A115" s="17"/>
      <c r="B115" s="18"/>
      <c r="C115" s="18"/>
      <c r="D115" s="19" t="s">
        <v>31</v>
      </c>
      <c r="E115" s="18"/>
      <c r="F115" s="40"/>
      <c r="G115" s="20">
        <v>0</v>
      </c>
      <c r="H115" s="20"/>
      <c r="I115" s="20"/>
      <c r="J115" s="20"/>
      <c r="K115" s="30">
        <f t="shared" si="59"/>
        <v>0</v>
      </c>
    </row>
    <row r="116" spans="1:14" x14ac:dyDescent="0.3">
      <c r="A116" s="17"/>
      <c r="B116" s="18"/>
      <c r="C116" s="18"/>
      <c r="D116" s="19" t="s">
        <v>32</v>
      </c>
      <c r="E116" s="18"/>
      <c r="F116" s="40"/>
      <c r="G116" s="20">
        <v>0</v>
      </c>
      <c r="H116" s="20"/>
      <c r="I116" s="20"/>
      <c r="J116" s="20"/>
      <c r="K116" s="30">
        <f t="shared" si="59"/>
        <v>0</v>
      </c>
    </row>
    <row r="117" spans="1:14" x14ac:dyDescent="0.3">
      <c r="A117" s="35">
        <v>755</v>
      </c>
      <c r="B117" s="23"/>
      <c r="C117" s="23"/>
      <c r="D117" s="22" t="s">
        <v>52</v>
      </c>
      <c r="E117" s="23">
        <f>E118+E119</f>
        <v>3</v>
      </c>
      <c r="F117" s="39">
        <f>F118+F119+F120+F121</f>
        <v>19728</v>
      </c>
      <c r="G117" s="39">
        <f t="shared" ref="G117:K117" si="60">G118+G119+G120+G121</f>
        <v>3000</v>
      </c>
      <c r="H117" s="39">
        <f t="shared" si="60"/>
        <v>1000</v>
      </c>
      <c r="I117" s="39">
        <f t="shared" si="60"/>
        <v>0</v>
      </c>
      <c r="J117" s="39">
        <f t="shared" si="60"/>
        <v>0</v>
      </c>
      <c r="K117" s="39">
        <f t="shared" si="60"/>
        <v>23728</v>
      </c>
    </row>
    <row r="118" spans="1:14" x14ac:dyDescent="0.3">
      <c r="A118" s="17"/>
      <c r="B118" s="18"/>
      <c r="C118" s="18"/>
      <c r="D118" s="19" t="s">
        <v>29</v>
      </c>
      <c r="E118" s="18">
        <f>E123</f>
        <v>3</v>
      </c>
      <c r="F118" s="40">
        <f>F123</f>
        <v>19728</v>
      </c>
      <c r="G118" s="40">
        <f>G123</f>
        <v>2800</v>
      </c>
      <c r="H118" s="40">
        <f>H123</f>
        <v>1000</v>
      </c>
      <c r="I118" s="40">
        <f t="shared" ref="I118:K118" si="61">I123</f>
        <v>0</v>
      </c>
      <c r="J118" s="40">
        <f t="shared" si="61"/>
        <v>0</v>
      </c>
      <c r="K118" s="40">
        <f t="shared" si="61"/>
        <v>23528</v>
      </c>
    </row>
    <row r="119" spans="1:14" x14ac:dyDescent="0.3">
      <c r="A119" s="17"/>
      <c r="B119" s="18"/>
      <c r="C119" s="18"/>
      <c r="D119" s="19" t="s">
        <v>30</v>
      </c>
      <c r="E119" s="41"/>
      <c r="F119" s="40">
        <f>F124</f>
        <v>0</v>
      </c>
      <c r="G119" s="40">
        <f t="shared" ref="G119:K121" si="62">G124</f>
        <v>200</v>
      </c>
      <c r="H119" s="40">
        <f t="shared" si="62"/>
        <v>0</v>
      </c>
      <c r="I119" s="40">
        <f t="shared" si="62"/>
        <v>0</v>
      </c>
      <c r="J119" s="40">
        <f t="shared" si="62"/>
        <v>0</v>
      </c>
      <c r="K119" s="40">
        <f t="shared" si="62"/>
        <v>200</v>
      </c>
    </row>
    <row r="120" spans="1:14" x14ac:dyDescent="0.3">
      <c r="A120" s="17"/>
      <c r="B120" s="18"/>
      <c r="C120" s="18"/>
      <c r="D120" s="19" t="s">
        <v>31</v>
      </c>
      <c r="E120" s="18"/>
      <c r="F120" s="40">
        <f>F125</f>
        <v>0</v>
      </c>
      <c r="G120" s="40">
        <f t="shared" si="62"/>
        <v>0</v>
      </c>
      <c r="H120" s="40">
        <f t="shared" si="62"/>
        <v>0</v>
      </c>
      <c r="I120" s="40">
        <f t="shared" si="62"/>
        <v>0</v>
      </c>
      <c r="J120" s="40">
        <f t="shared" si="62"/>
        <v>0</v>
      </c>
      <c r="K120" s="40">
        <f t="shared" si="62"/>
        <v>0</v>
      </c>
    </row>
    <row r="121" spans="1:14" x14ac:dyDescent="0.3">
      <c r="A121" s="17"/>
      <c r="B121" s="18"/>
      <c r="C121" s="18"/>
      <c r="D121" s="19" t="s">
        <v>32</v>
      </c>
      <c r="E121" s="18"/>
      <c r="F121" s="40">
        <f>F126</f>
        <v>0</v>
      </c>
      <c r="G121" s="40">
        <f t="shared" si="62"/>
        <v>0</v>
      </c>
      <c r="H121" s="40">
        <f t="shared" si="62"/>
        <v>0</v>
      </c>
      <c r="I121" s="40">
        <f t="shared" si="62"/>
        <v>0</v>
      </c>
      <c r="J121" s="40">
        <f t="shared" si="62"/>
        <v>0</v>
      </c>
      <c r="K121" s="40">
        <f t="shared" si="62"/>
        <v>0</v>
      </c>
    </row>
    <row r="122" spans="1:14" x14ac:dyDescent="0.3">
      <c r="A122" s="26"/>
      <c r="B122" s="37">
        <v>75671</v>
      </c>
      <c r="C122" s="37">
        <v>1040</v>
      </c>
      <c r="D122" s="42" t="s">
        <v>53</v>
      </c>
      <c r="E122" s="27">
        <f>E123</f>
        <v>3</v>
      </c>
      <c r="F122" s="204">
        <f>F123+F124+F125+F126</f>
        <v>19728</v>
      </c>
      <c r="G122" s="29">
        <f t="shared" ref="G122:K122" si="63">G123+G124+G125+G126</f>
        <v>3000</v>
      </c>
      <c r="H122" s="29">
        <f t="shared" si="63"/>
        <v>1000</v>
      </c>
      <c r="I122" s="29">
        <f t="shared" si="63"/>
        <v>0</v>
      </c>
      <c r="J122" s="29">
        <f t="shared" si="63"/>
        <v>0</v>
      </c>
      <c r="K122" s="29">
        <f t="shared" si="63"/>
        <v>23728</v>
      </c>
    </row>
    <row r="123" spans="1:14" x14ac:dyDescent="0.3">
      <c r="A123" s="17"/>
      <c r="B123" s="18"/>
      <c r="C123" s="18"/>
      <c r="D123" s="19" t="s">
        <v>29</v>
      </c>
      <c r="E123" s="18">
        <v>3</v>
      </c>
      <c r="F123" s="40">
        <v>19728</v>
      </c>
      <c r="G123" s="20">
        <v>2800</v>
      </c>
      <c r="H123" s="20">
        <v>1000</v>
      </c>
      <c r="I123" s="20">
        <v>0</v>
      </c>
      <c r="J123" s="20">
        <v>0</v>
      </c>
      <c r="K123" s="30">
        <f>SUM(F123:J123)</f>
        <v>23528</v>
      </c>
      <c r="M123" s="21"/>
    </row>
    <row r="124" spans="1:14" x14ac:dyDescent="0.3">
      <c r="A124" s="17"/>
      <c r="B124" s="18"/>
      <c r="C124" s="18"/>
      <c r="D124" s="19" t="s">
        <v>30</v>
      </c>
      <c r="E124" s="18"/>
      <c r="F124" s="40"/>
      <c r="G124" s="20">
        <v>200</v>
      </c>
      <c r="H124" s="20"/>
      <c r="I124" s="20"/>
      <c r="J124" s="20">
        <v>0</v>
      </c>
      <c r="K124" s="30">
        <f>SUM(F124:J124)</f>
        <v>200</v>
      </c>
    </row>
    <row r="125" spans="1:14" x14ac:dyDescent="0.3">
      <c r="A125" s="17"/>
      <c r="B125" s="18"/>
      <c r="C125" s="18"/>
      <c r="D125" s="19" t="s">
        <v>31</v>
      </c>
      <c r="E125" s="18"/>
      <c r="F125" s="40"/>
      <c r="G125" s="20"/>
      <c r="H125" s="20"/>
      <c r="I125" s="20"/>
      <c r="J125" s="20"/>
      <c r="K125" s="30"/>
    </row>
    <row r="126" spans="1:14" x14ac:dyDescent="0.3">
      <c r="A126" s="17"/>
      <c r="B126" s="18"/>
      <c r="C126" s="18"/>
      <c r="D126" s="19" t="s">
        <v>32</v>
      </c>
      <c r="E126" s="18"/>
      <c r="F126" s="40"/>
      <c r="G126" s="20"/>
      <c r="H126" s="20"/>
      <c r="I126" s="20"/>
      <c r="J126" s="20"/>
      <c r="K126" s="30"/>
    </row>
    <row r="127" spans="1:14" x14ac:dyDescent="0.3">
      <c r="A127" s="43">
        <v>920</v>
      </c>
      <c r="B127" s="23"/>
      <c r="C127" s="23"/>
      <c r="D127" s="22" t="s">
        <v>54</v>
      </c>
      <c r="E127" s="23">
        <f>E128</f>
        <v>152</v>
      </c>
      <c r="F127" s="203">
        <f>F128+F129+F130+F131</f>
        <v>950013</v>
      </c>
      <c r="G127" s="24">
        <f t="shared" ref="G127:J127" si="64">G128+G129+G130+G131</f>
        <v>157081</v>
      </c>
      <c r="H127" s="24">
        <f t="shared" si="64"/>
        <v>21000</v>
      </c>
      <c r="I127" s="24">
        <f t="shared" si="64"/>
        <v>26000</v>
      </c>
      <c r="J127" s="24">
        <f t="shared" si="64"/>
        <v>210391</v>
      </c>
      <c r="K127" s="24">
        <f t="shared" ref="K127" si="65">K128+K129+K130+K131</f>
        <v>1364485</v>
      </c>
      <c r="N127" s="16"/>
    </row>
    <row r="128" spans="1:14" x14ac:dyDescent="0.3">
      <c r="A128" s="17"/>
      <c r="B128" s="18"/>
      <c r="C128" s="18"/>
      <c r="D128" s="19" t="s">
        <v>29</v>
      </c>
      <c r="E128" s="56">
        <f>E133+E138+E143+E148</f>
        <v>152</v>
      </c>
      <c r="F128" s="55">
        <f t="shared" ref="F128:J128" si="66">F133+F138+F143+F148</f>
        <v>950013</v>
      </c>
      <c r="G128" s="55">
        <f t="shared" si="66"/>
        <v>148541</v>
      </c>
      <c r="H128" s="55">
        <f t="shared" si="66"/>
        <v>21000</v>
      </c>
      <c r="I128" s="55">
        <f t="shared" si="66"/>
        <v>0</v>
      </c>
      <c r="J128" s="55">
        <f t="shared" si="66"/>
        <v>128000</v>
      </c>
      <c r="K128" s="20">
        <f>SUM(F128:J128)</f>
        <v>1247554</v>
      </c>
      <c r="M128" s="21"/>
    </row>
    <row r="129" spans="1:16" x14ac:dyDescent="0.3">
      <c r="A129" s="17"/>
      <c r="B129" s="18"/>
      <c r="C129" s="18"/>
      <c r="D129" s="19" t="s">
        <v>30</v>
      </c>
      <c r="E129" s="18"/>
      <c r="F129" s="40">
        <f>F134+F139+F144+F149</f>
        <v>0</v>
      </c>
      <c r="G129" s="20">
        <f t="shared" ref="G129:J129" si="67">G134+G139+G144+G149</f>
        <v>8540</v>
      </c>
      <c r="H129" s="20">
        <f t="shared" si="67"/>
        <v>0</v>
      </c>
      <c r="I129" s="20">
        <f t="shared" si="67"/>
        <v>26000</v>
      </c>
      <c r="J129" s="20">
        <f t="shared" si="67"/>
        <v>82391</v>
      </c>
      <c r="K129" s="20">
        <f t="shared" ref="K129:K131" si="68">SUM(F129:J129)</f>
        <v>116931</v>
      </c>
      <c r="M129" s="21"/>
      <c r="N129" s="16"/>
    </row>
    <row r="130" spans="1:16" x14ac:dyDescent="0.3">
      <c r="A130" s="17"/>
      <c r="B130" s="18"/>
      <c r="C130" s="18"/>
      <c r="D130" s="19" t="s">
        <v>31</v>
      </c>
      <c r="E130" s="18"/>
      <c r="F130" s="40">
        <f t="shared" ref="F130:J131" si="69">F135+F145+F150</f>
        <v>0</v>
      </c>
      <c r="G130" s="20">
        <f t="shared" si="69"/>
        <v>0</v>
      </c>
      <c r="H130" s="20">
        <f t="shared" si="69"/>
        <v>0</v>
      </c>
      <c r="I130" s="20">
        <f t="shared" si="69"/>
        <v>0</v>
      </c>
      <c r="J130" s="20">
        <f t="shared" si="69"/>
        <v>0</v>
      </c>
      <c r="K130" s="20">
        <f t="shared" si="68"/>
        <v>0</v>
      </c>
    </row>
    <row r="131" spans="1:16" x14ac:dyDescent="0.3">
      <c r="A131" s="17"/>
      <c r="B131" s="18"/>
      <c r="C131" s="18"/>
      <c r="D131" s="19" t="s">
        <v>32</v>
      </c>
      <c r="E131" s="18"/>
      <c r="F131" s="40">
        <f t="shared" si="69"/>
        <v>0</v>
      </c>
      <c r="G131" s="20">
        <f t="shared" si="69"/>
        <v>0</v>
      </c>
      <c r="H131" s="20">
        <f t="shared" si="69"/>
        <v>0</v>
      </c>
      <c r="I131" s="20">
        <f t="shared" si="69"/>
        <v>0</v>
      </c>
      <c r="J131" s="20">
        <f t="shared" si="69"/>
        <v>0</v>
      </c>
      <c r="K131" s="20">
        <f t="shared" si="68"/>
        <v>0</v>
      </c>
    </row>
    <row r="132" spans="1:16" x14ac:dyDescent="0.3">
      <c r="A132" s="26"/>
      <c r="B132" s="37">
        <v>92175</v>
      </c>
      <c r="C132" s="58" t="s">
        <v>63</v>
      </c>
      <c r="D132" s="38" t="s">
        <v>50</v>
      </c>
      <c r="E132" s="27">
        <f>E133</f>
        <v>5</v>
      </c>
      <c r="F132" s="204">
        <f>F133+F134+F135+F136</f>
        <v>32901</v>
      </c>
      <c r="G132" s="29">
        <f t="shared" ref="G132:K132" si="70">G133+G134+G135+G136</f>
        <v>52000</v>
      </c>
      <c r="H132" s="29">
        <f t="shared" si="70"/>
        <v>0</v>
      </c>
      <c r="I132" s="29">
        <f t="shared" si="70"/>
        <v>26000</v>
      </c>
      <c r="J132" s="29">
        <f t="shared" si="70"/>
        <v>20000</v>
      </c>
      <c r="K132" s="29">
        <f t="shared" si="70"/>
        <v>130901</v>
      </c>
    </row>
    <row r="133" spans="1:16" x14ac:dyDescent="0.3">
      <c r="A133" s="17"/>
      <c r="B133" s="18"/>
      <c r="C133" s="18"/>
      <c r="D133" s="19" t="s">
        <v>29</v>
      </c>
      <c r="E133" s="18">
        <v>5</v>
      </c>
      <c r="F133" s="40">
        <v>32901</v>
      </c>
      <c r="G133" s="20">
        <v>52000</v>
      </c>
      <c r="H133" s="20">
        <v>0</v>
      </c>
      <c r="I133" s="20">
        <v>0</v>
      </c>
      <c r="J133" s="20">
        <v>15000</v>
      </c>
      <c r="K133" s="30">
        <f>SUM(F133:J133)</f>
        <v>99901</v>
      </c>
      <c r="M133" s="21"/>
      <c r="N133" s="44"/>
    </row>
    <row r="134" spans="1:16" x14ac:dyDescent="0.3">
      <c r="A134" s="17"/>
      <c r="B134" s="18"/>
      <c r="C134" s="18"/>
      <c r="D134" s="19" t="s">
        <v>30</v>
      </c>
      <c r="E134" s="18"/>
      <c r="F134" s="40"/>
      <c r="G134" s="20"/>
      <c r="H134" s="20"/>
      <c r="I134" s="20">
        <v>26000</v>
      </c>
      <c r="J134" s="20">
        <v>5000</v>
      </c>
      <c r="K134" s="30">
        <f t="shared" ref="K134:K146" si="71">SUM(F134:J134)</f>
        <v>31000</v>
      </c>
    </row>
    <row r="135" spans="1:16" x14ac:dyDescent="0.3">
      <c r="A135" s="17"/>
      <c r="B135" s="18"/>
      <c r="C135" s="18"/>
      <c r="D135" s="19" t="s">
        <v>31</v>
      </c>
      <c r="E135" s="18"/>
      <c r="F135" s="40"/>
      <c r="G135" s="20"/>
      <c r="H135" s="20"/>
      <c r="I135" s="20"/>
      <c r="J135" s="20">
        <v>0</v>
      </c>
      <c r="K135" s="30">
        <f t="shared" si="71"/>
        <v>0</v>
      </c>
    </row>
    <row r="136" spans="1:16" x14ac:dyDescent="0.3">
      <c r="A136" s="17"/>
      <c r="B136" s="18"/>
      <c r="C136" s="18"/>
      <c r="D136" s="19" t="s">
        <v>32</v>
      </c>
      <c r="E136" s="18"/>
      <c r="F136" s="40"/>
      <c r="G136" s="20"/>
      <c r="H136" s="20"/>
      <c r="I136" s="20"/>
      <c r="J136" s="20"/>
      <c r="K136" s="30"/>
    </row>
    <row r="137" spans="1:16" x14ac:dyDescent="0.3">
      <c r="A137" s="26"/>
      <c r="B137" s="37">
        <v>92890</v>
      </c>
      <c r="C137" s="58" t="s">
        <v>71</v>
      </c>
      <c r="D137" s="38" t="s">
        <v>83</v>
      </c>
      <c r="E137" s="27">
        <f>E138</f>
        <v>13</v>
      </c>
      <c r="F137" s="204">
        <f>F138+F139+F140+F141</f>
        <v>63333</v>
      </c>
      <c r="G137" s="29">
        <f t="shared" ref="G137:K137" si="72">G138+G139+G140+G141</f>
        <v>18790</v>
      </c>
      <c r="H137" s="29">
        <f t="shared" si="72"/>
        <v>3000</v>
      </c>
      <c r="I137" s="29">
        <f t="shared" si="72"/>
        <v>0</v>
      </c>
      <c r="J137" s="29">
        <f t="shared" si="72"/>
        <v>0</v>
      </c>
      <c r="K137" s="29">
        <f t="shared" si="72"/>
        <v>85123</v>
      </c>
      <c r="M137" s="54"/>
      <c r="N137" s="54"/>
      <c r="O137" s="54"/>
    </row>
    <row r="138" spans="1:16" x14ac:dyDescent="0.3">
      <c r="A138" s="17"/>
      <c r="B138" s="18"/>
      <c r="C138" s="18"/>
      <c r="D138" s="19" t="s">
        <v>29</v>
      </c>
      <c r="E138" s="18">
        <v>13</v>
      </c>
      <c r="F138" s="40">
        <v>63333</v>
      </c>
      <c r="G138" s="20">
        <v>10250</v>
      </c>
      <c r="H138" s="20">
        <v>3000</v>
      </c>
      <c r="I138" s="20">
        <v>0</v>
      </c>
      <c r="J138" s="20">
        <v>0</v>
      </c>
      <c r="K138" s="30">
        <f>SUM(F138:J138)</f>
        <v>76583</v>
      </c>
      <c r="M138" s="21"/>
      <c r="N138" s="21"/>
      <c r="O138" s="21"/>
    </row>
    <row r="139" spans="1:16" x14ac:dyDescent="0.3">
      <c r="A139" s="17"/>
      <c r="B139" s="18"/>
      <c r="C139" s="18"/>
      <c r="D139" s="19" t="s">
        <v>30</v>
      </c>
      <c r="E139" s="18"/>
      <c r="F139" s="40"/>
      <c r="G139" s="20">
        <v>8540</v>
      </c>
      <c r="H139" s="20"/>
      <c r="I139" s="20">
        <v>0</v>
      </c>
      <c r="J139" s="20">
        <v>0</v>
      </c>
      <c r="K139" s="30">
        <f t="shared" ref="K139:K140" si="73">SUM(F139:J139)</f>
        <v>8540</v>
      </c>
      <c r="M139" s="21"/>
      <c r="N139" s="21"/>
      <c r="O139" s="21"/>
    </row>
    <row r="140" spans="1:16" x14ac:dyDescent="0.3">
      <c r="A140" s="17"/>
      <c r="B140" s="18"/>
      <c r="C140" s="18"/>
      <c r="D140" s="19" t="s">
        <v>31</v>
      </c>
      <c r="E140" s="18"/>
      <c r="F140" s="40"/>
      <c r="G140" s="20"/>
      <c r="H140" s="20"/>
      <c r="I140" s="20"/>
      <c r="J140" s="20">
        <v>0</v>
      </c>
      <c r="K140" s="30">
        <f t="shared" si="73"/>
        <v>0</v>
      </c>
    </row>
    <row r="141" spans="1:16" x14ac:dyDescent="0.3">
      <c r="A141" s="17"/>
      <c r="B141" s="18"/>
      <c r="C141" s="18"/>
      <c r="D141" s="19" t="s">
        <v>32</v>
      </c>
      <c r="E141" s="18"/>
      <c r="F141" s="40"/>
      <c r="G141" s="20"/>
      <c r="H141" s="20"/>
      <c r="I141" s="20"/>
      <c r="J141" s="20"/>
      <c r="K141" s="30"/>
    </row>
    <row r="142" spans="1:16" x14ac:dyDescent="0.3">
      <c r="A142" s="26"/>
      <c r="B142" s="37">
        <v>94020</v>
      </c>
      <c r="C142" s="58" t="s">
        <v>64</v>
      </c>
      <c r="D142" s="38" t="s">
        <v>55</v>
      </c>
      <c r="E142" s="27">
        <f>E143</f>
        <v>111</v>
      </c>
      <c r="F142" s="204">
        <f>F143+F144+F145+F146</f>
        <v>695699</v>
      </c>
      <c r="G142" s="29">
        <f t="shared" ref="G142:K142" si="74">G143+G144+G145+G146</f>
        <v>78413</v>
      </c>
      <c r="H142" s="29">
        <f t="shared" si="74"/>
        <v>14500</v>
      </c>
      <c r="I142" s="29">
        <f t="shared" si="74"/>
        <v>0</v>
      </c>
      <c r="J142" s="29">
        <f t="shared" si="74"/>
        <v>190391</v>
      </c>
      <c r="K142" s="29">
        <f t="shared" si="74"/>
        <v>979003</v>
      </c>
    </row>
    <row r="143" spans="1:16" x14ac:dyDescent="0.3">
      <c r="A143" s="17"/>
      <c r="B143" s="18"/>
      <c r="C143" s="18"/>
      <c r="D143" s="19" t="s">
        <v>29</v>
      </c>
      <c r="E143" s="18">
        <v>111</v>
      </c>
      <c r="F143" s="40">
        <v>695699</v>
      </c>
      <c r="G143" s="20">
        <v>78413</v>
      </c>
      <c r="H143" s="20">
        <v>14500</v>
      </c>
      <c r="I143" s="20">
        <v>0</v>
      </c>
      <c r="J143" s="20">
        <v>113000</v>
      </c>
      <c r="K143" s="30">
        <f>SUM(F143:J143)</f>
        <v>901612</v>
      </c>
      <c r="M143" s="164"/>
      <c r="N143" s="16"/>
      <c r="O143" s="21"/>
      <c r="P143" s="21"/>
    </row>
    <row r="144" spans="1:16" x14ac:dyDescent="0.3">
      <c r="A144" s="17"/>
      <c r="B144" s="18"/>
      <c r="C144" s="18"/>
      <c r="D144" s="19" t="s">
        <v>30</v>
      </c>
      <c r="E144" s="18"/>
      <c r="F144" s="40"/>
      <c r="G144" s="20"/>
      <c r="H144" s="20"/>
      <c r="I144" s="20"/>
      <c r="J144" s="20">
        <v>77391</v>
      </c>
      <c r="K144" s="30">
        <f t="shared" si="71"/>
        <v>77391</v>
      </c>
      <c r="M144" s="45"/>
      <c r="N144" s="16"/>
    </row>
    <row r="145" spans="1:16" x14ac:dyDescent="0.3">
      <c r="A145" s="17"/>
      <c r="B145" s="18"/>
      <c r="C145" s="18"/>
      <c r="D145" s="19" t="s">
        <v>31</v>
      </c>
      <c r="E145" s="18"/>
      <c r="F145" s="40"/>
      <c r="G145" s="20"/>
      <c r="H145" s="20"/>
      <c r="I145" s="20"/>
      <c r="J145" s="20"/>
      <c r="K145" s="30">
        <f t="shared" si="71"/>
        <v>0</v>
      </c>
      <c r="M145" s="45"/>
      <c r="N145" s="16"/>
      <c r="P145" s="21"/>
    </row>
    <row r="146" spans="1:16" x14ac:dyDescent="0.3">
      <c r="A146" s="17"/>
      <c r="B146" s="18"/>
      <c r="C146" s="18"/>
      <c r="D146" s="19" t="s">
        <v>32</v>
      </c>
      <c r="E146" s="18"/>
      <c r="F146" s="40"/>
      <c r="G146" s="20"/>
      <c r="H146" s="20"/>
      <c r="I146" s="20"/>
      <c r="J146" s="20"/>
      <c r="K146" s="30">
        <f t="shared" si="71"/>
        <v>0</v>
      </c>
      <c r="M146" s="16"/>
      <c r="N146" s="16"/>
    </row>
    <row r="147" spans="1:16" x14ac:dyDescent="0.3">
      <c r="A147" s="26"/>
      <c r="B147" s="37">
        <v>95220</v>
      </c>
      <c r="C147" s="58" t="s">
        <v>65</v>
      </c>
      <c r="D147" s="38" t="s">
        <v>56</v>
      </c>
      <c r="E147" s="27">
        <f>E148</f>
        <v>23</v>
      </c>
      <c r="F147" s="204">
        <f>F148+F149+F150+F151</f>
        <v>158080</v>
      </c>
      <c r="G147" s="29">
        <f t="shared" ref="G147:K147" si="75">G148+G149+G150+G151</f>
        <v>7878</v>
      </c>
      <c r="H147" s="29">
        <f t="shared" si="75"/>
        <v>3500</v>
      </c>
      <c r="I147" s="29">
        <f t="shared" si="75"/>
        <v>0</v>
      </c>
      <c r="J147" s="29">
        <f t="shared" si="75"/>
        <v>0</v>
      </c>
      <c r="K147" s="29">
        <f t="shared" si="75"/>
        <v>169458</v>
      </c>
      <c r="N147" s="21"/>
    </row>
    <row r="148" spans="1:16" x14ac:dyDescent="0.3">
      <c r="A148" s="17"/>
      <c r="B148" s="18"/>
      <c r="C148" s="18"/>
      <c r="D148" s="19" t="s">
        <v>29</v>
      </c>
      <c r="E148" s="18">
        <v>23</v>
      </c>
      <c r="F148" s="40">
        <v>158080</v>
      </c>
      <c r="G148" s="20">
        <v>7878</v>
      </c>
      <c r="H148" s="20">
        <v>3500</v>
      </c>
      <c r="I148" s="20">
        <v>0</v>
      </c>
      <c r="J148" s="20">
        <v>0</v>
      </c>
      <c r="K148" s="30">
        <f>SUM(F148:J148)</f>
        <v>169458</v>
      </c>
      <c r="M148" s="21"/>
      <c r="N148" s="21"/>
    </row>
    <row r="149" spans="1:16" x14ac:dyDescent="0.3">
      <c r="A149" s="17"/>
      <c r="B149" s="18"/>
      <c r="C149" s="18"/>
      <c r="D149" s="19" t="s">
        <v>30</v>
      </c>
      <c r="E149" s="18"/>
      <c r="F149" s="40"/>
      <c r="G149" s="20"/>
      <c r="H149" s="20">
        <v>0</v>
      </c>
      <c r="I149" s="20">
        <v>0</v>
      </c>
      <c r="J149" s="20">
        <v>0</v>
      </c>
      <c r="K149" s="30">
        <f>SUM(F149:J149)</f>
        <v>0</v>
      </c>
      <c r="N149" s="16"/>
    </row>
    <row r="150" spans="1:16" x14ac:dyDescent="0.3">
      <c r="A150" s="17"/>
      <c r="B150" s="18"/>
      <c r="C150" s="18"/>
      <c r="D150" s="19" t="s">
        <v>31</v>
      </c>
      <c r="E150" s="18"/>
      <c r="F150" s="40"/>
      <c r="G150" s="20"/>
      <c r="H150" s="20"/>
      <c r="I150" s="20"/>
      <c r="J150" s="20"/>
      <c r="K150" s="30">
        <f>SUM(F150:J150)</f>
        <v>0</v>
      </c>
    </row>
    <row r="151" spans="1:16" x14ac:dyDescent="0.3">
      <c r="A151" s="17"/>
      <c r="B151" s="18"/>
      <c r="C151" s="18"/>
      <c r="D151" s="19" t="s">
        <v>32</v>
      </c>
      <c r="E151" s="18"/>
      <c r="F151" s="40"/>
      <c r="G151" s="20"/>
      <c r="H151" s="20"/>
      <c r="I151" s="20"/>
      <c r="J151" s="20"/>
      <c r="K151" s="25"/>
      <c r="M151" s="21"/>
    </row>
    <row r="152" spans="1:16" x14ac:dyDescent="0.3">
      <c r="A152" s="46"/>
      <c r="B152" s="46"/>
      <c r="C152" s="46"/>
      <c r="D152" s="47"/>
      <c r="E152" s="46"/>
      <c r="F152" s="206"/>
      <c r="G152" s="48"/>
      <c r="H152" s="48"/>
      <c r="I152" s="48"/>
      <c r="J152" s="48"/>
      <c r="K152" s="49"/>
    </row>
    <row r="153" spans="1:16" x14ac:dyDescent="0.3">
      <c r="A153" s="46"/>
      <c r="B153" s="46"/>
      <c r="C153" s="46"/>
      <c r="D153" s="47"/>
      <c r="E153" s="46"/>
      <c r="F153" s="206"/>
      <c r="G153" s="48"/>
      <c r="H153" s="48"/>
      <c r="I153" s="48"/>
      <c r="J153" s="48"/>
      <c r="K153" s="49"/>
      <c r="M153" s="54"/>
    </row>
    <row r="154" spans="1:16" x14ac:dyDescent="0.3">
      <c r="A154" s="46"/>
      <c r="B154" s="46"/>
      <c r="C154" s="46"/>
      <c r="D154" s="50"/>
      <c r="E154" s="46"/>
      <c r="F154" s="206"/>
      <c r="G154" s="48"/>
      <c r="H154" s="48"/>
      <c r="I154" s="48"/>
      <c r="J154" s="48"/>
      <c r="K154" s="49"/>
    </row>
    <row r="155" spans="1:16" x14ac:dyDescent="0.3">
      <c r="A155" s="1"/>
      <c r="B155" s="1"/>
      <c r="C155" s="1"/>
      <c r="D155" s="1"/>
      <c r="E155" s="1"/>
      <c r="F155" s="60"/>
      <c r="G155" s="51"/>
      <c r="H155" s="1"/>
      <c r="I155" s="1"/>
      <c r="J155" s="1"/>
      <c r="K155" s="1"/>
      <c r="M155" s="21"/>
    </row>
    <row r="156" spans="1:16" ht="15.6" x14ac:dyDescent="0.3">
      <c r="A156" s="1"/>
      <c r="B156" s="73"/>
      <c r="C156" s="73" t="s">
        <v>138</v>
      </c>
      <c r="D156" s="52"/>
      <c r="E156" s="53"/>
      <c r="F156" s="207"/>
      <c r="G156" s="53"/>
      <c r="H156" s="258"/>
      <c r="I156" s="258"/>
      <c r="J156" s="1"/>
      <c r="K156" s="51"/>
    </row>
    <row r="157" spans="1:16" ht="15.6" x14ac:dyDescent="0.3">
      <c r="A157" s="1"/>
      <c r="B157" s="73"/>
      <c r="C157" s="73"/>
      <c r="D157" s="53"/>
      <c r="E157" s="53"/>
      <c r="F157" s="207"/>
      <c r="G157" s="53"/>
      <c r="H157" s="259"/>
      <c r="I157" s="259"/>
      <c r="J157" s="1"/>
      <c r="K157" s="1"/>
    </row>
    <row r="158" spans="1:16" x14ac:dyDescent="0.3">
      <c r="A158" s="1"/>
      <c r="B158" s="73"/>
      <c r="C158" s="73"/>
      <c r="D158" s="73"/>
      <c r="E158" s="73"/>
      <c r="F158" s="211"/>
      <c r="G158" s="73"/>
      <c r="H158" s="73"/>
      <c r="I158" s="73"/>
      <c r="J158" s="1"/>
      <c r="K158" s="1"/>
    </row>
    <row r="159" spans="1:16" x14ac:dyDescent="0.3">
      <c r="B159" s="73"/>
      <c r="C159" s="73" t="s">
        <v>135</v>
      </c>
      <c r="D159" s="73"/>
      <c r="E159" s="73"/>
      <c r="F159" s="211"/>
      <c r="G159" s="73"/>
      <c r="H159" s="73" t="s">
        <v>129</v>
      </c>
      <c r="I159" s="73"/>
    </row>
    <row r="160" spans="1:16" x14ac:dyDescent="0.3">
      <c r="B160" s="73"/>
      <c r="C160" s="73" t="s">
        <v>136</v>
      </c>
      <c r="D160" s="73"/>
      <c r="E160" s="73"/>
      <c r="F160" s="211"/>
      <c r="G160" s="73"/>
      <c r="H160" s="73" t="s">
        <v>137</v>
      </c>
      <c r="I160" s="73"/>
    </row>
    <row r="161" spans="2:9" ht="24" customHeight="1" x14ac:dyDescent="0.3">
      <c r="B161" s="73"/>
      <c r="C161" s="73" t="s">
        <v>127</v>
      </c>
      <c r="D161" s="73"/>
      <c r="E161" s="73"/>
      <c r="F161" s="211"/>
      <c r="G161" s="73"/>
      <c r="H161" s="73" t="s">
        <v>128</v>
      </c>
      <c r="I161" s="73"/>
    </row>
  </sheetData>
  <mergeCells count="3">
    <mergeCell ref="A2:K2"/>
    <mergeCell ref="H156:I156"/>
    <mergeCell ref="H157:I157"/>
  </mergeCells>
  <pageMargins left="0.25" right="0.25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5"/>
  <sheetViews>
    <sheetView workbookViewId="0">
      <selection activeCell="N10" sqref="N10"/>
    </sheetView>
  </sheetViews>
  <sheetFormatPr defaultColWidth="8.88671875" defaultRowHeight="13.8" x14ac:dyDescent="0.25"/>
  <cols>
    <col min="1" max="1" width="3.5546875" style="1" bestFit="1" customWidth="1"/>
    <col min="2" max="2" width="7.109375" style="1" customWidth="1"/>
    <col min="3" max="3" width="61.33203125" style="1" customWidth="1"/>
    <col min="4" max="4" width="11.33203125" style="1" customWidth="1"/>
    <col min="5" max="5" width="9.88671875" style="1" customWidth="1"/>
    <col min="6" max="6" width="11.5546875" style="1" customWidth="1"/>
    <col min="7" max="7" width="11.44140625" style="1" customWidth="1"/>
    <col min="8" max="8" width="11.5546875" style="1" bestFit="1" customWidth="1"/>
    <col min="9" max="9" width="11.6640625" style="1" bestFit="1" customWidth="1"/>
    <col min="10" max="10" width="13" style="1" customWidth="1"/>
    <col min="11" max="11" width="10.33203125" style="1" bestFit="1" customWidth="1"/>
    <col min="12" max="12" width="10.44140625" style="1" bestFit="1" customWidth="1"/>
    <col min="13" max="16384" width="8.88671875" style="1"/>
  </cols>
  <sheetData>
    <row r="1" spans="1:13" x14ac:dyDescent="0.25">
      <c r="K1" s="51"/>
      <c r="L1" s="51"/>
    </row>
    <row r="2" spans="1:13" ht="17.399999999999999" x14ac:dyDescent="0.3">
      <c r="B2" s="260" t="s">
        <v>139</v>
      </c>
      <c r="C2" s="260"/>
      <c r="D2" s="260"/>
      <c r="E2" s="260"/>
      <c r="F2" s="260"/>
      <c r="G2" s="260"/>
    </row>
    <row r="4" spans="1:13" s="2" customFormat="1" ht="42.75" customHeight="1" x14ac:dyDescent="0.3">
      <c r="A4" s="137" t="s">
        <v>0</v>
      </c>
      <c r="B4" s="137" t="s">
        <v>1</v>
      </c>
      <c r="C4" s="138" t="s">
        <v>2</v>
      </c>
      <c r="D4" s="139" t="s">
        <v>120</v>
      </c>
      <c r="E4" s="139" t="s">
        <v>121</v>
      </c>
      <c r="F4" s="139" t="s">
        <v>140</v>
      </c>
      <c r="G4" s="139" t="s">
        <v>123</v>
      </c>
      <c r="H4" s="139" t="s">
        <v>141</v>
      </c>
      <c r="I4" s="139" t="s">
        <v>142</v>
      </c>
    </row>
    <row r="5" spans="1:13" x14ac:dyDescent="0.25">
      <c r="A5" s="140"/>
      <c r="B5" s="141"/>
      <c r="C5" s="142"/>
      <c r="D5" s="142"/>
      <c r="E5" s="142"/>
      <c r="F5" s="142"/>
      <c r="G5" s="142"/>
      <c r="H5" s="142"/>
      <c r="I5" s="142"/>
    </row>
    <row r="6" spans="1:13" x14ac:dyDescent="0.25">
      <c r="A6" s="143"/>
      <c r="B6" s="144"/>
      <c r="C6" s="145" t="s">
        <v>3</v>
      </c>
      <c r="D6" s="146">
        <f>D7+D14+D38+D42</f>
        <v>576471</v>
      </c>
      <c r="E6" s="146">
        <f>E7+E14+E42</f>
        <v>408921</v>
      </c>
      <c r="F6" s="146">
        <f>D6+E6</f>
        <v>985392</v>
      </c>
      <c r="G6" s="146">
        <f>G7+G14+G38+G42</f>
        <v>1171131</v>
      </c>
      <c r="H6" s="146">
        <f>H7+H14+H38+H42</f>
        <v>1262775</v>
      </c>
      <c r="I6" s="146">
        <f>F6+G6+H6</f>
        <v>3419298</v>
      </c>
      <c r="J6" s="4"/>
    </row>
    <row r="7" spans="1:13" x14ac:dyDescent="0.25">
      <c r="A7" s="147"/>
      <c r="B7" s="148">
        <v>180</v>
      </c>
      <c r="C7" s="149" t="s">
        <v>86</v>
      </c>
      <c r="D7" s="72">
        <f t="shared" ref="D7:I7" si="0">D8</f>
        <v>50000</v>
      </c>
      <c r="E7" s="72">
        <f t="shared" si="0"/>
        <v>5000</v>
      </c>
      <c r="F7" s="72">
        <f t="shared" si="0"/>
        <v>55000</v>
      </c>
      <c r="G7" s="72">
        <f t="shared" si="0"/>
        <v>90000</v>
      </c>
      <c r="H7" s="72">
        <f t="shared" si="0"/>
        <v>131530</v>
      </c>
      <c r="I7" s="72">
        <f t="shared" si="0"/>
        <v>276530</v>
      </c>
      <c r="J7" s="4"/>
      <c r="K7" s="51"/>
    </row>
    <row r="8" spans="1:13" x14ac:dyDescent="0.25">
      <c r="A8" s="150"/>
      <c r="B8" s="151">
        <v>18444</v>
      </c>
      <c r="C8" s="152" t="s">
        <v>40</v>
      </c>
      <c r="D8" s="153">
        <f t="shared" ref="D8:F8" si="1">SUM(D9:D13)</f>
        <v>50000</v>
      </c>
      <c r="E8" s="153">
        <f t="shared" si="1"/>
        <v>5000</v>
      </c>
      <c r="F8" s="153">
        <f t="shared" si="1"/>
        <v>55000</v>
      </c>
      <c r="G8" s="153">
        <f>G9+G10+G11+G12+G13</f>
        <v>90000</v>
      </c>
      <c r="H8" s="153">
        <f>H9+H10+H11+H12+H13</f>
        <v>131530</v>
      </c>
      <c r="I8" s="153">
        <f>G8+H8+F8</f>
        <v>276530</v>
      </c>
      <c r="J8" s="4"/>
    </row>
    <row r="9" spans="1:13" x14ac:dyDescent="0.25">
      <c r="A9" s="154">
        <v>1</v>
      </c>
      <c r="B9" s="252">
        <v>51616</v>
      </c>
      <c r="C9" s="155" t="s">
        <v>124</v>
      </c>
      <c r="D9" s="156">
        <v>5000</v>
      </c>
      <c r="E9" s="156">
        <v>0</v>
      </c>
      <c r="F9" s="162">
        <f>D9+E9</f>
        <v>5000</v>
      </c>
      <c r="G9" s="156">
        <v>15000</v>
      </c>
      <c r="H9" s="156">
        <v>15000</v>
      </c>
      <c r="I9" s="156">
        <f>F9+G9+H9</f>
        <v>35000</v>
      </c>
      <c r="J9" s="4"/>
    </row>
    <row r="10" spans="1:13" x14ac:dyDescent="0.25">
      <c r="A10" s="154">
        <v>2</v>
      </c>
      <c r="B10" s="252">
        <v>53735</v>
      </c>
      <c r="C10" s="157" t="s">
        <v>143</v>
      </c>
      <c r="D10" s="156">
        <v>5000</v>
      </c>
      <c r="E10" s="156">
        <v>0</v>
      </c>
      <c r="F10" s="162">
        <f t="shared" ref="F10:F13" si="2">D10+E10</f>
        <v>5000</v>
      </c>
      <c r="G10" s="156">
        <v>15000</v>
      </c>
      <c r="H10" s="156">
        <v>25000</v>
      </c>
      <c r="I10" s="156">
        <f t="shared" ref="I10:I13" si="3">F10+G10+H10</f>
        <v>45000</v>
      </c>
      <c r="J10" s="4"/>
    </row>
    <row r="11" spans="1:13" x14ac:dyDescent="0.25">
      <c r="A11" s="154">
        <v>3</v>
      </c>
      <c r="B11" s="252">
        <v>53750</v>
      </c>
      <c r="C11" s="158" t="s">
        <v>144</v>
      </c>
      <c r="D11" s="156">
        <v>5000</v>
      </c>
      <c r="E11" s="156">
        <v>0</v>
      </c>
      <c r="F11" s="162">
        <f t="shared" si="2"/>
        <v>5000</v>
      </c>
      <c r="G11" s="156">
        <v>20000</v>
      </c>
      <c r="H11" s="156">
        <v>26530</v>
      </c>
      <c r="I11" s="156">
        <f t="shared" si="3"/>
        <v>51530</v>
      </c>
      <c r="J11" s="4"/>
      <c r="L11" s="51"/>
      <c r="M11" s="51"/>
    </row>
    <row r="12" spans="1:13" ht="29.25" customHeight="1" x14ac:dyDescent="0.25">
      <c r="A12" s="154">
        <v>4</v>
      </c>
      <c r="B12" s="252">
        <v>53772</v>
      </c>
      <c r="C12" s="159" t="s">
        <v>145</v>
      </c>
      <c r="D12" s="156">
        <v>15000</v>
      </c>
      <c r="E12" s="156">
        <v>0</v>
      </c>
      <c r="F12" s="162">
        <f t="shared" si="2"/>
        <v>15000</v>
      </c>
      <c r="G12" s="156">
        <v>20000</v>
      </c>
      <c r="H12" s="156">
        <v>40000</v>
      </c>
      <c r="I12" s="156">
        <f t="shared" si="3"/>
        <v>75000</v>
      </c>
      <c r="J12" s="4"/>
      <c r="K12" s="51"/>
    </row>
    <row r="13" spans="1:13" x14ac:dyDescent="0.25">
      <c r="A13" s="154">
        <v>5</v>
      </c>
      <c r="B13" s="252">
        <v>53773</v>
      </c>
      <c r="C13" s="160" t="s">
        <v>146</v>
      </c>
      <c r="D13" s="156">
        <v>20000</v>
      </c>
      <c r="E13" s="156">
        <v>5000</v>
      </c>
      <c r="F13" s="162">
        <f t="shared" si="2"/>
        <v>25000</v>
      </c>
      <c r="G13" s="156">
        <v>20000</v>
      </c>
      <c r="H13" s="156">
        <v>25000</v>
      </c>
      <c r="I13" s="156">
        <f t="shared" si="3"/>
        <v>70000</v>
      </c>
      <c r="J13" s="4"/>
    </row>
    <row r="14" spans="1:13" x14ac:dyDescent="0.25">
      <c r="A14" s="169"/>
      <c r="B14" s="170">
        <v>660</v>
      </c>
      <c r="C14" s="171" t="s">
        <v>4</v>
      </c>
      <c r="D14" s="172">
        <f t="shared" ref="D14:F14" si="4">D15</f>
        <v>368471</v>
      </c>
      <c r="E14" s="172">
        <f t="shared" si="4"/>
        <v>321530</v>
      </c>
      <c r="F14" s="172">
        <f t="shared" si="4"/>
        <v>690001</v>
      </c>
      <c r="G14" s="172">
        <f>G15</f>
        <v>810000</v>
      </c>
      <c r="H14" s="172">
        <f t="shared" ref="H14" si="5">H15</f>
        <v>459566</v>
      </c>
      <c r="I14" s="172">
        <f>I15</f>
        <v>1959567</v>
      </c>
    </row>
    <row r="15" spans="1:13" x14ac:dyDescent="0.25">
      <c r="A15" s="173"/>
      <c r="B15" s="174">
        <v>66480</v>
      </c>
      <c r="C15" s="175" t="s">
        <v>48</v>
      </c>
      <c r="D15" s="176">
        <f>D16+D17+D18+D19+D20+D21+D22+D23+D24+D25+D26+D27+D28+D29+D30+D31+D32+D33+D34+D35+D36+D37</f>
        <v>368471</v>
      </c>
      <c r="E15" s="176">
        <f>E16+E17+E18+E19+E20+E21+E22+E23+E24+E25+E26+E27+E28+E29+E30+E31+E32+E33+E34+E35+E36+E37</f>
        <v>321530</v>
      </c>
      <c r="F15" s="176">
        <f>D15+E15</f>
        <v>690001</v>
      </c>
      <c r="G15" s="176">
        <f>G16+G17+G18+G19+G20+G21+G22+G23+G24+G25+G26+G27+G29+G28+G30+G31+G32+G33+G34+G35+G36+G37</f>
        <v>810000</v>
      </c>
      <c r="H15" s="176">
        <f>H16+H17+H18+H19+H20+H21+H22+H23+H24+H25+H26+H27+H28+H29+H30+H31+H32+H33+H34+H35+H36+H37</f>
        <v>459566</v>
      </c>
      <c r="I15" s="176">
        <f>F15+G15+H15</f>
        <v>1959567</v>
      </c>
      <c r="J15" s="3"/>
    </row>
    <row r="16" spans="1:13" x14ac:dyDescent="0.25">
      <c r="A16" s="177">
        <v>6</v>
      </c>
      <c r="B16" s="209">
        <v>41635</v>
      </c>
      <c r="C16" s="213" t="s">
        <v>147</v>
      </c>
      <c r="D16" s="178">
        <v>5000</v>
      </c>
      <c r="E16" s="178">
        <v>0</v>
      </c>
      <c r="F16" s="168">
        <f>D16+E16</f>
        <v>5000</v>
      </c>
      <c r="G16" s="178">
        <v>10000</v>
      </c>
      <c r="H16" s="178">
        <v>104566</v>
      </c>
      <c r="I16" s="167">
        <f>F16+G16+H16</f>
        <v>119566</v>
      </c>
      <c r="J16" s="3"/>
    </row>
    <row r="17" spans="1:12" x14ac:dyDescent="0.25">
      <c r="A17" s="199">
        <v>7</v>
      </c>
      <c r="B17" s="209">
        <v>41641</v>
      </c>
      <c r="C17" s="166" t="s">
        <v>5</v>
      </c>
      <c r="D17" s="178">
        <v>35000</v>
      </c>
      <c r="E17" s="178">
        <v>5000</v>
      </c>
      <c r="F17" s="168">
        <f>D17+E17</f>
        <v>40000</v>
      </c>
      <c r="G17" s="178">
        <v>30000</v>
      </c>
      <c r="H17" s="178">
        <v>45000</v>
      </c>
      <c r="I17" s="167">
        <f>F17+G17+H17</f>
        <v>115000</v>
      </c>
      <c r="J17" s="3"/>
      <c r="K17" s="51"/>
      <c r="L17" s="3"/>
    </row>
    <row r="18" spans="1:12" x14ac:dyDescent="0.25">
      <c r="A18" s="177">
        <v>8</v>
      </c>
      <c r="B18" s="208">
        <v>47270</v>
      </c>
      <c r="C18" s="166" t="s">
        <v>87</v>
      </c>
      <c r="D18" s="178">
        <v>18375</v>
      </c>
      <c r="E18" s="178">
        <v>114530</v>
      </c>
      <c r="F18" s="168">
        <f>D18+E18</f>
        <v>132905</v>
      </c>
      <c r="G18" s="178">
        <v>94447</v>
      </c>
      <c r="H18" s="178">
        <v>0</v>
      </c>
      <c r="I18" s="167">
        <f>F18+G18+H18</f>
        <v>227352</v>
      </c>
      <c r="J18" s="3"/>
      <c r="K18" s="51"/>
    </row>
    <row r="19" spans="1:12" x14ac:dyDescent="0.25">
      <c r="A19" s="1">
        <v>9</v>
      </c>
      <c r="B19" s="253">
        <v>51071</v>
      </c>
      <c r="C19" s="214" t="s">
        <v>148</v>
      </c>
      <c r="D19" s="215">
        <v>8000</v>
      </c>
      <c r="E19" s="215">
        <v>12000</v>
      </c>
      <c r="F19" s="255">
        <f>D19+E19</f>
        <v>20000</v>
      </c>
      <c r="G19" s="214">
        <v>0</v>
      </c>
      <c r="H19" s="216">
        <v>10000</v>
      </c>
      <c r="I19" s="217">
        <f>F19+G19+H19</f>
        <v>30000</v>
      </c>
    </row>
    <row r="20" spans="1:12" x14ac:dyDescent="0.25">
      <c r="A20" s="177">
        <v>10</v>
      </c>
      <c r="B20" s="209">
        <v>51085</v>
      </c>
      <c r="C20" s="179" t="s">
        <v>119</v>
      </c>
      <c r="D20" s="178">
        <v>15000</v>
      </c>
      <c r="E20" s="178">
        <v>5000</v>
      </c>
      <c r="F20" s="168">
        <f t="shared" ref="F20:F37" si="6">D20+E20</f>
        <v>20000</v>
      </c>
      <c r="G20" s="178">
        <v>0</v>
      </c>
      <c r="H20" s="178">
        <v>10000</v>
      </c>
      <c r="I20" s="167">
        <f t="shared" ref="I20:I37" si="7">F20+G20+H20</f>
        <v>30000</v>
      </c>
      <c r="J20" s="3"/>
      <c r="K20" s="51"/>
      <c r="L20" s="3"/>
    </row>
    <row r="21" spans="1:12" x14ac:dyDescent="0.25">
      <c r="A21" s="1">
        <v>11</v>
      </c>
      <c r="B21" s="208">
        <v>51581</v>
      </c>
      <c r="C21" s="179" t="s">
        <v>149</v>
      </c>
      <c r="D21" s="178">
        <v>30000</v>
      </c>
      <c r="E21" s="178">
        <v>30000</v>
      </c>
      <c r="F21" s="168">
        <f t="shared" si="6"/>
        <v>60000</v>
      </c>
      <c r="G21" s="178">
        <v>130000</v>
      </c>
      <c r="H21" s="178">
        <v>50000</v>
      </c>
      <c r="I21" s="167">
        <f t="shared" si="7"/>
        <v>240000</v>
      </c>
      <c r="J21" s="3"/>
    </row>
    <row r="22" spans="1:12" x14ac:dyDescent="0.25">
      <c r="A22" s="177">
        <v>12</v>
      </c>
      <c r="B22" s="208">
        <v>51589</v>
      </c>
      <c r="C22" s="160" t="s">
        <v>150</v>
      </c>
      <c r="D22" s="178">
        <v>30000</v>
      </c>
      <c r="E22" s="178">
        <v>10000</v>
      </c>
      <c r="F22" s="168">
        <f t="shared" si="6"/>
        <v>40000</v>
      </c>
      <c r="G22" s="178">
        <v>40000</v>
      </c>
      <c r="H22" s="178">
        <v>45000</v>
      </c>
      <c r="I22" s="167">
        <f t="shared" si="7"/>
        <v>125000</v>
      </c>
      <c r="J22" s="3"/>
    </row>
    <row r="23" spans="1:12" x14ac:dyDescent="0.25">
      <c r="A23" s="1">
        <v>13</v>
      </c>
      <c r="B23" s="209">
        <v>51604</v>
      </c>
      <c r="C23" s="166" t="s">
        <v>126</v>
      </c>
      <c r="D23" s="178">
        <v>0</v>
      </c>
      <c r="E23" s="178">
        <v>0</v>
      </c>
      <c r="F23" s="168">
        <f t="shared" si="6"/>
        <v>0</v>
      </c>
      <c r="G23" s="178">
        <v>30000</v>
      </c>
      <c r="H23" s="178">
        <v>50000</v>
      </c>
      <c r="I23" s="167">
        <f t="shared" si="7"/>
        <v>80000</v>
      </c>
      <c r="J23" s="3"/>
    </row>
    <row r="24" spans="1:12" x14ac:dyDescent="0.25">
      <c r="A24" s="177">
        <v>14</v>
      </c>
      <c r="B24" s="209">
        <v>51721</v>
      </c>
      <c r="C24" s="166" t="s">
        <v>131</v>
      </c>
      <c r="D24" s="178">
        <v>0</v>
      </c>
      <c r="E24" s="178">
        <v>0</v>
      </c>
      <c r="F24" s="168">
        <f t="shared" si="6"/>
        <v>0</v>
      </c>
      <c r="G24" s="178">
        <v>10000</v>
      </c>
      <c r="H24" s="178">
        <v>0</v>
      </c>
      <c r="I24" s="167">
        <f t="shared" si="7"/>
        <v>10000</v>
      </c>
      <c r="J24" s="3"/>
    </row>
    <row r="25" spans="1:12" ht="27.6" x14ac:dyDescent="0.25">
      <c r="A25" s="214">
        <v>15</v>
      </c>
      <c r="B25" s="253">
        <v>51722</v>
      </c>
      <c r="C25" s="222" t="s">
        <v>132</v>
      </c>
      <c r="D25" s="216">
        <v>15000</v>
      </c>
      <c r="E25" s="216">
        <v>5000</v>
      </c>
      <c r="F25" s="256">
        <f t="shared" si="6"/>
        <v>20000</v>
      </c>
      <c r="G25" s="216">
        <v>10000</v>
      </c>
      <c r="H25" s="214">
        <v>0</v>
      </c>
      <c r="I25" s="217">
        <f>F25+G25+H25</f>
        <v>30000</v>
      </c>
    </row>
    <row r="26" spans="1:12" ht="27.6" x14ac:dyDescent="0.25">
      <c r="A26" s="177">
        <v>16</v>
      </c>
      <c r="B26" s="254">
        <v>52894</v>
      </c>
      <c r="C26" s="218" t="s">
        <v>151</v>
      </c>
      <c r="D26" s="219">
        <v>40000</v>
      </c>
      <c r="E26" s="219">
        <v>25000</v>
      </c>
      <c r="F26" s="220">
        <f t="shared" si="6"/>
        <v>65000</v>
      </c>
      <c r="G26" s="219">
        <v>40000</v>
      </c>
      <c r="H26" s="219">
        <v>20000</v>
      </c>
      <c r="I26" s="221">
        <f t="shared" si="7"/>
        <v>125000</v>
      </c>
      <c r="J26" s="3"/>
    </row>
    <row r="27" spans="1:12" ht="27.6" x14ac:dyDescent="0.25">
      <c r="A27" s="1">
        <v>17</v>
      </c>
      <c r="B27" s="208">
        <v>52906</v>
      </c>
      <c r="C27" s="157" t="s">
        <v>152</v>
      </c>
      <c r="D27" s="178">
        <v>5000</v>
      </c>
      <c r="E27" s="178">
        <v>0</v>
      </c>
      <c r="F27" s="168">
        <f t="shared" si="6"/>
        <v>5000</v>
      </c>
      <c r="G27" s="178">
        <v>10000</v>
      </c>
      <c r="H27" s="178">
        <v>0</v>
      </c>
      <c r="I27" s="167">
        <f t="shared" si="7"/>
        <v>15000</v>
      </c>
      <c r="J27" s="3"/>
      <c r="K27" s="51"/>
      <c r="L27" s="3"/>
    </row>
    <row r="28" spans="1:12" x14ac:dyDescent="0.25">
      <c r="A28" s="177">
        <v>18</v>
      </c>
      <c r="B28" s="208">
        <v>53121</v>
      </c>
      <c r="C28" s="157" t="s">
        <v>153</v>
      </c>
      <c r="D28" s="178">
        <v>30000</v>
      </c>
      <c r="E28" s="178">
        <v>30000</v>
      </c>
      <c r="F28" s="168">
        <f t="shared" ref="F28" si="8">D28+E28</f>
        <v>60000</v>
      </c>
      <c r="G28" s="178">
        <v>0</v>
      </c>
      <c r="H28" s="178"/>
      <c r="I28" s="167">
        <f t="shared" si="7"/>
        <v>60000</v>
      </c>
      <c r="J28" s="3"/>
      <c r="K28" s="51"/>
      <c r="L28" s="3"/>
    </row>
    <row r="29" spans="1:12" x14ac:dyDescent="0.25">
      <c r="A29" s="214">
        <v>19</v>
      </c>
      <c r="B29" s="208">
        <v>53201</v>
      </c>
      <c r="C29" s="157" t="s">
        <v>154</v>
      </c>
      <c r="D29" s="178">
        <v>0</v>
      </c>
      <c r="E29" s="178">
        <v>5000</v>
      </c>
      <c r="F29" s="168">
        <f t="shared" si="6"/>
        <v>5000</v>
      </c>
      <c r="G29" s="178">
        <v>50000</v>
      </c>
      <c r="H29" s="178"/>
      <c r="I29" s="167">
        <f t="shared" si="7"/>
        <v>55000</v>
      </c>
      <c r="J29" s="3"/>
      <c r="K29" s="51"/>
      <c r="L29" s="3"/>
    </row>
    <row r="30" spans="1:12" x14ac:dyDescent="0.25">
      <c r="A30" s="177">
        <v>20</v>
      </c>
      <c r="B30" s="208">
        <v>53366</v>
      </c>
      <c r="C30" s="157" t="s">
        <v>155</v>
      </c>
      <c r="D30" s="178">
        <v>20000</v>
      </c>
      <c r="E30" s="178">
        <v>15000</v>
      </c>
      <c r="F30" s="168">
        <f t="shared" si="6"/>
        <v>35000</v>
      </c>
      <c r="G30" s="178">
        <v>100000</v>
      </c>
      <c r="H30" s="178">
        <v>10000</v>
      </c>
      <c r="I30" s="167">
        <f t="shared" si="7"/>
        <v>145000</v>
      </c>
      <c r="J30" s="3"/>
      <c r="K30" s="51"/>
      <c r="L30" s="3"/>
    </row>
    <row r="31" spans="1:12" ht="27.6" x14ac:dyDescent="0.25">
      <c r="A31" s="1">
        <v>21</v>
      </c>
      <c r="B31" s="208">
        <v>53370</v>
      </c>
      <c r="C31" s="157" t="s">
        <v>156</v>
      </c>
      <c r="D31" s="178">
        <v>10000</v>
      </c>
      <c r="E31" s="178">
        <v>5000</v>
      </c>
      <c r="F31" s="168">
        <f t="shared" si="6"/>
        <v>15000</v>
      </c>
      <c r="G31" s="178">
        <v>20000</v>
      </c>
      <c r="H31" s="178">
        <v>10000</v>
      </c>
      <c r="I31" s="167">
        <f t="shared" si="7"/>
        <v>45000</v>
      </c>
      <c r="J31" s="3"/>
      <c r="K31" s="51"/>
      <c r="L31" s="3"/>
    </row>
    <row r="32" spans="1:12" x14ac:dyDescent="0.25">
      <c r="A32" s="177">
        <v>22</v>
      </c>
      <c r="B32" s="208">
        <v>53429</v>
      </c>
      <c r="C32" s="157" t="s">
        <v>157</v>
      </c>
      <c r="D32" s="178">
        <v>2096</v>
      </c>
      <c r="E32" s="178">
        <v>5000</v>
      </c>
      <c r="F32" s="168">
        <f t="shared" si="6"/>
        <v>7096</v>
      </c>
      <c r="G32" s="178">
        <v>70000</v>
      </c>
      <c r="H32" s="178">
        <v>20000</v>
      </c>
      <c r="I32" s="167">
        <f t="shared" si="7"/>
        <v>97096</v>
      </c>
      <c r="J32" s="3"/>
      <c r="K32" s="51"/>
      <c r="L32" s="3"/>
    </row>
    <row r="33" spans="1:12" x14ac:dyDescent="0.25">
      <c r="A33" s="1">
        <v>23</v>
      </c>
      <c r="B33" s="208">
        <v>53435</v>
      </c>
      <c r="C33" s="157" t="s">
        <v>158</v>
      </c>
      <c r="D33" s="178">
        <v>10000</v>
      </c>
      <c r="E33" s="178">
        <v>0</v>
      </c>
      <c r="F33" s="168">
        <f t="shared" si="6"/>
        <v>10000</v>
      </c>
      <c r="G33" s="178">
        <v>0</v>
      </c>
      <c r="H33" s="178">
        <v>0</v>
      </c>
      <c r="I33" s="167">
        <f t="shared" si="7"/>
        <v>10000</v>
      </c>
      <c r="J33" s="3"/>
      <c r="K33" s="51"/>
      <c r="L33" s="3"/>
    </row>
    <row r="34" spans="1:12" ht="41.4" x14ac:dyDescent="0.25">
      <c r="A34" s="177">
        <v>24</v>
      </c>
      <c r="B34" s="208">
        <v>53471</v>
      </c>
      <c r="C34" s="157" t="s">
        <v>159</v>
      </c>
      <c r="D34" s="178">
        <v>30000</v>
      </c>
      <c r="E34" s="178">
        <v>20000</v>
      </c>
      <c r="F34" s="168">
        <f t="shared" si="6"/>
        <v>50000</v>
      </c>
      <c r="G34" s="178">
        <v>72717</v>
      </c>
      <c r="H34" s="178">
        <v>30000</v>
      </c>
      <c r="I34" s="167">
        <f t="shared" si="7"/>
        <v>152717</v>
      </c>
      <c r="J34" s="3"/>
      <c r="K34" s="51"/>
      <c r="L34" s="3"/>
    </row>
    <row r="35" spans="1:12" ht="27.6" x14ac:dyDescent="0.25">
      <c r="A35" s="1">
        <v>25</v>
      </c>
      <c r="B35" s="208">
        <v>53484</v>
      </c>
      <c r="C35" s="166" t="s">
        <v>160</v>
      </c>
      <c r="D35" s="178">
        <v>40000</v>
      </c>
      <c r="E35" s="178">
        <v>20000</v>
      </c>
      <c r="F35" s="168">
        <f t="shared" si="6"/>
        <v>60000</v>
      </c>
      <c r="G35" s="178">
        <v>62836</v>
      </c>
      <c r="H35" s="178">
        <v>30000</v>
      </c>
      <c r="I35" s="167">
        <f t="shared" si="7"/>
        <v>152836</v>
      </c>
      <c r="J35" s="3"/>
    </row>
    <row r="36" spans="1:12" ht="27.6" x14ac:dyDescent="0.25">
      <c r="A36" s="177">
        <v>26</v>
      </c>
      <c r="B36" s="208">
        <v>53902</v>
      </c>
      <c r="C36" s="166" t="s">
        <v>161</v>
      </c>
      <c r="D36" s="178">
        <v>10000</v>
      </c>
      <c r="E36" s="178">
        <v>5000</v>
      </c>
      <c r="F36" s="168">
        <f t="shared" si="6"/>
        <v>15000</v>
      </c>
      <c r="G36" s="178">
        <v>10000</v>
      </c>
      <c r="H36" s="178">
        <v>15000</v>
      </c>
      <c r="I36" s="167">
        <f t="shared" si="7"/>
        <v>40000</v>
      </c>
      <c r="J36" s="3"/>
    </row>
    <row r="37" spans="1:12" ht="27.6" x14ac:dyDescent="0.25">
      <c r="A37" s="1">
        <v>27</v>
      </c>
      <c r="B37" s="208">
        <v>51363</v>
      </c>
      <c r="C37" s="166" t="s">
        <v>125</v>
      </c>
      <c r="D37" s="178">
        <v>15000</v>
      </c>
      <c r="E37" s="178">
        <v>10000</v>
      </c>
      <c r="F37" s="168">
        <f t="shared" si="6"/>
        <v>25000</v>
      </c>
      <c r="G37" s="178">
        <v>20000</v>
      </c>
      <c r="H37" s="178">
        <v>10000</v>
      </c>
      <c r="I37" s="167">
        <f t="shared" si="7"/>
        <v>55000</v>
      </c>
      <c r="J37" s="3"/>
    </row>
    <row r="38" spans="1:12" x14ac:dyDescent="0.25">
      <c r="A38" s="181"/>
      <c r="B38" s="182">
        <v>730</v>
      </c>
      <c r="C38" s="183" t="s">
        <v>6</v>
      </c>
      <c r="D38" s="184">
        <f t="shared" ref="D38:I38" si="9">D39</f>
        <v>30000</v>
      </c>
      <c r="E38" s="184">
        <f t="shared" si="9"/>
        <v>0</v>
      </c>
      <c r="F38" s="184">
        <f t="shared" si="9"/>
        <v>30000</v>
      </c>
      <c r="G38" s="184">
        <f t="shared" si="9"/>
        <v>40000</v>
      </c>
      <c r="H38" s="184">
        <f t="shared" si="9"/>
        <v>48000</v>
      </c>
      <c r="I38" s="184">
        <f t="shared" si="9"/>
        <v>118000</v>
      </c>
      <c r="J38" s="3"/>
    </row>
    <row r="39" spans="1:12" x14ac:dyDescent="0.25">
      <c r="A39" s="185"/>
      <c r="B39" s="186">
        <v>75050</v>
      </c>
      <c r="C39" s="187" t="s">
        <v>51</v>
      </c>
      <c r="D39" s="188">
        <f t="shared" ref="D39:I39" si="10">D40+D41</f>
        <v>30000</v>
      </c>
      <c r="E39" s="188">
        <f t="shared" si="10"/>
        <v>0</v>
      </c>
      <c r="F39" s="188">
        <f t="shared" si="10"/>
        <v>30000</v>
      </c>
      <c r="G39" s="188">
        <f t="shared" si="10"/>
        <v>40000</v>
      </c>
      <c r="H39" s="188">
        <f t="shared" si="10"/>
        <v>48000</v>
      </c>
      <c r="I39" s="188">
        <f t="shared" si="10"/>
        <v>118000</v>
      </c>
      <c r="J39" s="3"/>
    </row>
    <row r="40" spans="1:12" x14ac:dyDescent="0.25">
      <c r="A40" s="189">
        <v>28</v>
      </c>
      <c r="B40" s="165">
        <v>52815</v>
      </c>
      <c r="C40" s="166" t="s">
        <v>162</v>
      </c>
      <c r="D40" s="178">
        <v>5000</v>
      </c>
      <c r="E40" s="178">
        <v>0</v>
      </c>
      <c r="F40" s="168">
        <f>D40+E40</f>
        <v>5000</v>
      </c>
      <c r="G40" s="178">
        <v>0</v>
      </c>
      <c r="H40" s="178">
        <v>0</v>
      </c>
      <c r="I40" s="167">
        <f>F40+G40+H40</f>
        <v>5000</v>
      </c>
      <c r="J40" s="3"/>
    </row>
    <row r="41" spans="1:12" x14ac:dyDescent="0.25">
      <c r="A41" s="189">
        <v>29</v>
      </c>
      <c r="B41" s="180">
        <v>53030</v>
      </c>
      <c r="C41" s="166" t="s">
        <v>163</v>
      </c>
      <c r="D41" s="178">
        <v>25000</v>
      </c>
      <c r="E41" s="178">
        <v>0</v>
      </c>
      <c r="F41" s="168">
        <f>D41+E41</f>
        <v>25000</v>
      </c>
      <c r="G41" s="178">
        <v>40000</v>
      </c>
      <c r="H41" s="178">
        <v>48000</v>
      </c>
      <c r="I41" s="167">
        <f>F41+G41+H41</f>
        <v>113000</v>
      </c>
      <c r="J41" s="3"/>
    </row>
    <row r="42" spans="1:12" x14ac:dyDescent="0.25">
      <c r="A42" s="190"/>
      <c r="B42" s="191">
        <v>920</v>
      </c>
      <c r="C42" s="192" t="s">
        <v>7</v>
      </c>
      <c r="D42" s="193">
        <f>D43+D45</f>
        <v>128000</v>
      </c>
      <c r="E42" s="193">
        <f>E43+E45</f>
        <v>82391</v>
      </c>
      <c r="F42" s="193">
        <f>D42+E42</f>
        <v>210391</v>
      </c>
      <c r="G42" s="193">
        <f>G43+G45</f>
        <v>231131</v>
      </c>
      <c r="H42" s="193">
        <f>H43+H45</f>
        <v>623679</v>
      </c>
      <c r="I42" s="193">
        <f t="shared" ref="I42" si="11">I43</f>
        <v>50000</v>
      </c>
      <c r="J42" s="3"/>
      <c r="L42" s="3"/>
    </row>
    <row r="43" spans="1:12" x14ac:dyDescent="0.25">
      <c r="A43" s="194"/>
      <c r="B43" s="195">
        <v>92175</v>
      </c>
      <c r="C43" s="196" t="s">
        <v>36</v>
      </c>
      <c r="D43" s="197">
        <f t="shared" ref="D43:I43" si="12">D44</f>
        <v>15000</v>
      </c>
      <c r="E43" s="197">
        <f t="shared" si="12"/>
        <v>5000</v>
      </c>
      <c r="F43" s="197">
        <f t="shared" si="12"/>
        <v>20000</v>
      </c>
      <c r="G43" s="197">
        <f t="shared" si="12"/>
        <v>20000</v>
      </c>
      <c r="H43" s="197">
        <f t="shared" si="12"/>
        <v>10000</v>
      </c>
      <c r="I43" s="197">
        <f t="shared" si="12"/>
        <v>50000</v>
      </c>
      <c r="J43" s="3"/>
    </row>
    <row r="44" spans="1:12" ht="27.6" x14ac:dyDescent="0.25">
      <c r="A44" s="198">
        <v>30</v>
      </c>
      <c r="B44" s="165">
        <v>51724</v>
      </c>
      <c r="C44" s="166" t="s">
        <v>133</v>
      </c>
      <c r="D44" s="178">
        <v>15000</v>
      </c>
      <c r="E44" s="178">
        <v>5000</v>
      </c>
      <c r="F44" s="168">
        <f>D44+E44</f>
        <v>20000</v>
      </c>
      <c r="G44" s="178">
        <v>20000</v>
      </c>
      <c r="H44" s="178">
        <v>10000</v>
      </c>
      <c r="I44" s="167">
        <f>F44+G44+H44</f>
        <v>50000</v>
      </c>
      <c r="J44" s="3"/>
    </row>
    <row r="45" spans="1:12" x14ac:dyDescent="0.25">
      <c r="A45" s="223"/>
      <c r="B45" s="191">
        <v>94020</v>
      </c>
      <c r="C45" s="224" t="s">
        <v>164</v>
      </c>
      <c r="D45" s="225">
        <f>D46+D47</f>
        <v>113000</v>
      </c>
      <c r="E45" s="225">
        <f>E46+E47</f>
        <v>77391</v>
      </c>
      <c r="F45" s="193">
        <f>D45+E45</f>
        <v>190391</v>
      </c>
      <c r="G45" s="225">
        <f>G46+G47</f>
        <v>211131</v>
      </c>
      <c r="H45" s="225">
        <f>H46+H47</f>
        <v>613679</v>
      </c>
      <c r="I45" s="193">
        <f>F45+G45+H45</f>
        <v>1015201</v>
      </c>
      <c r="J45" s="3"/>
    </row>
    <row r="46" spans="1:12" x14ac:dyDescent="0.25">
      <c r="A46" s="198">
        <v>31</v>
      </c>
      <c r="B46" s="165">
        <v>52945</v>
      </c>
      <c r="C46" s="160" t="s">
        <v>165</v>
      </c>
      <c r="D46" s="161">
        <v>58000</v>
      </c>
      <c r="E46" s="161">
        <v>65391</v>
      </c>
      <c r="F46" s="168">
        <f t="shared" ref="F46:F47" si="13">D46+E46</f>
        <v>123391</v>
      </c>
      <c r="G46" s="161">
        <v>136131</v>
      </c>
      <c r="H46" s="161">
        <v>453679</v>
      </c>
      <c r="I46" s="167">
        <f>F46+G46+H46</f>
        <v>713201</v>
      </c>
      <c r="J46" s="51"/>
    </row>
    <row r="47" spans="1:12" ht="27.75" customHeight="1" x14ac:dyDescent="0.25">
      <c r="A47" s="198">
        <v>32</v>
      </c>
      <c r="B47" s="208">
        <v>53774</v>
      </c>
      <c r="C47" s="166" t="s">
        <v>166</v>
      </c>
      <c r="D47" s="161">
        <v>55000</v>
      </c>
      <c r="E47" s="161">
        <v>12000</v>
      </c>
      <c r="F47" s="168">
        <f t="shared" si="13"/>
        <v>67000</v>
      </c>
      <c r="G47" s="161">
        <v>75000</v>
      </c>
      <c r="H47" s="161">
        <v>160000</v>
      </c>
      <c r="I47" s="167">
        <f>F47+G47+H47</f>
        <v>302000</v>
      </c>
    </row>
    <row r="48" spans="1:12" x14ac:dyDescent="0.25">
      <c r="D48" s="60"/>
      <c r="E48" s="60"/>
      <c r="F48" s="60"/>
      <c r="G48" s="60"/>
      <c r="H48" s="60"/>
      <c r="I48" s="60"/>
      <c r="K48" s="51"/>
    </row>
    <row r="49" spans="1:9" ht="15.6" x14ac:dyDescent="0.3">
      <c r="A49" s="78"/>
      <c r="B49" s="78"/>
      <c r="C49" s="78"/>
      <c r="D49" s="79"/>
      <c r="E49" s="79"/>
      <c r="F49" s="79"/>
      <c r="G49" s="79"/>
      <c r="H49" s="79"/>
      <c r="I49" s="79"/>
    </row>
    <row r="50" spans="1:9" s="60" customFormat="1" x14ac:dyDescent="0.25">
      <c r="C50" s="211" t="s">
        <v>138</v>
      </c>
    </row>
    <row r="53" spans="1:9" x14ac:dyDescent="0.25">
      <c r="C53" s="73" t="s">
        <v>135</v>
      </c>
      <c r="F53" s="73" t="s">
        <v>129</v>
      </c>
    </row>
    <row r="54" spans="1:9" x14ac:dyDescent="0.25">
      <c r="C54" s="73" t="s">
        <v>136</v>
      </c>
      <c r="F54" s="73" t="s">
        <v>137</v>
      </c>
    </row>
    <row r="55" spans="1:9" x14ac:dyDescent="0.25">
      <c r="C55" s="73" t="s">
        <v>127</v>
      </c>
      <c r="F55" s="73" t="s">
        <v>128</v>
      </c>
    </row>
  </sheetData>
  <mergeCells count="1">
    <mergeCell ref="B2:G2"/>
  </mergeCells>
  <pageMargins left="0.45" right="0.45" top="0.25" bottom="0.2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H39"/>
  <sheetViews>
    <sheetView workbookViewId="0">
      <selection activeCell="J18" sqref="J18"/>
    </sheetView>
  </sheetViews>
  <sheetFormatPr defaultRowHeight="14.4" x14ac:dyDescent="0.3"/>
  <cols>
    <col min="1" max="1" width="3.88671875" customWidth="1"/>
    <col min="2" max="2" width="5.5546875" bestFit="1" customWidth="1"/>
    <col min="3" max="3" width="9.109375" customWidth="1"/>
    <col min="4" max="4" width="34" customWidth="1"/>
    <col min="5" max="5" width="13.88671875" customWidth="1"/>
    <col min="6" max="6" width="12.33203125" customWidth="1"/>
    <col min="7" max="7" width="13.21875" customWidth="1"/>
    <col min="8" max="8" width="11.33203125" customWidth="1"/>
    <col min="9" max="9" width="11.109375" bestFit="1" customWidth="1"/>
    <col min="10" max="10" width="33" customWidth="1"/>
    <col min="11" max="11" width="11.5546875" bestFit="1" customWidth="1"/>
    <col min="12" max="12" width="13.44140625" customWidth="1"/>
    <col min="13" max="13" width="12.109375" customWidth="1"/>
    <col min="14" max="14" width="12.6640625" customWidth="1"/>
  </cols>
  <sheetData>
    <row r="2" spans="2:8" ht="15.6" customHeight="1" x14ac:dyDescent="0.3">
      <c r="B2" s="298" t="s">
        <v>167</v>
      </c>
      <c r="C2" s="298"/>
      <c r="D2" s="298"/>
      <c r="E2" s="298"/>
      <c r="F2" s="298"/>
      <c r="G2" s="298"/>
    </row>
    <row r="3" spans="2:8" ht="15.6" x14ac:dyDescent="0.3">
      <c r="B3" s="250"/>
      <c r="C3" s="250"/>
      <c r="D3" s="250"/>
      <c r="E3" s="250"/>
      <c r="F3" s="250"/>
      <c r="G3" s="250"/>
    </row>
    <row r="4" spans="2:8" ht="15.6" x14ac:dyDescent="0.3">
      <c r="B4" s="210"/>
      <c r="C4" s="210" t="s">
        <v>130</v>
      </c>
      <c r="D4" s="210"/>
      <c r="E4" s="210"/>
      <c r="F4" s="210"/>
      <c r="G4" s="251"/>
    </row>
    <row r="6" spans="2:8" ht="27.6" x14ac:dyDescent="0.3">
      <c r="C6" s="263"/>
      <c r="D6" s="264" t="s">
        <v>11</v>
      </c>
      <c r="E6" s="265" t="s">
        <v>174</v>
      </c>
      <c r="F6" s="265" t="s">
        <v>169</v>
      </c>
      <c r="G6" s="265" t="s">
        <v>122</v>
      </c>
      <c r="H6" s="265" t="s">
        <v>170</v>
      </c>
    </row>
    <row r="7" spans="2:8" x14ac:dyDescent="0.3">
      <c r="C7" s="266" t="s">
        <v>175</v>
      </c>
      <c r="D7" s="266" t="s">
        <v>19</v>
      </c>
      <c r="E7" s="266" t="s">
        <v>176</v>
      </c>
      <c r="F7" s="266" t="s">
        <v>177</v>
      </c>
      <c r="G7" s="266" t="s">
        <v>22</v>
      </c>
      <c r="H7" s="267" t="s">
        <v>23</v>
      </c>
    </row>
    <row r="8" spans="2:8" x14ac:dyDescent="0.3">
      <c r="C8" s="268">
        <v>1</v>
      </c>
      <c r="D8" s="269" t="s">
        <v>90</v>
      </c>
      <c r="E8" s="270">
        <v>2759758</v>
      </c>
      <c r="F8" s="270">
        <v>3349714</v>
      </c>
      <c r="G8" s="270">
        <v>3569969</v>
      </c>
      <c r="H8" s="270">
        <v>3713993</v>
      </c>
    </row>
    <row r="9" spans="2:8" x14ac:dyDescent="0.3">
      <c r="C9" s="271">
        <v>1.1000000000000001</v>
      </c>
      <c r="D9" s="272" t="s">
        <v>91</v>
      </c>
      <c r="E9" s="273">
        <v>381347</v>
      </c>
      <c r="F9" s="273">
        <v>560121</v>
      </c>
      <c r="G9" s="273">
        <v>584968</v>
      </c>
      <c r="H9" s="273">
        <v>611530</v>
      </c>
    </row>
    <row r="10" spans="2:8" x14ac:dyDescent="0.3">
      <c r="C10" s="274" t="s">
        <v>92</v>
      </c>
      <c r="D10" s="275" t="s">
        <v>93</v>
      </c>
      <c r="E10" s="276">
        <v>140000</v>
      </c>
      <c r="F10" s="276">
        <v>105326</v>
      </c>
      <c r="G10" s="276">
        <v>107433</v>
      </c>
      <c r="H10" s="276">
        <v>110119</v>
      </c>
    </row>
    <row r="11" spans="2:8" x14ac:dyDescent="0.3">
      <c r="C11" s="277" t="s">
        <v>94</v>
      </c>
      <c r="D11" s="278" t="s">
        <v>95</v>
      </c>
      <c r="E11" s="279">
        <v>85572</v>
      </c>
      <c r="F11" s="279">
        <v>117411</v>
      </c>
      <c r="G11" s="279">
        <v>123281</v>
      </c>
      <c r="H11" s="279">
        <v>129445</v>
      </c>
    </row>
    <row r="12" spans="2:8" x14ac:dyDescent="0.3">
      <c r="C12" s="280" t="s">
        <v>96</v>
      </c>
      <c r="D12" s="281" t="s">
        <v>178</v>
      </c>
      <c r="E12" s="282">
        <v>118855</v>
      </c>
      <c r="F12" s="282">
        <v>267884</v>
      </c>
      <c r="G12" s="282">
        <v>282254</v>
      </c>
      <c r="H12" s="282">
        <v>295466</v>
      </c>
    </row>
    <row r="13" spans="2:8" x14ac:dyDescent="0.3">
      <c r="C13" s="267"/>
      <c r="D13" s="283" t="s">
        <v>179</v>
      </c>
      <c r="E13" s="284">
        <v>80000</v>
      </c>
      <c r="F13" s="284">
        <v>189000</v>
      </c>
      <c r="G13" s="284">
        <v>200000</v>
      </c>
      <c r="H13" s="284">
        <v>208966</v>
      </c>
    </row>
    <row r="14" spans="2:8" x14ac:dyDescent="0.3">
      <c r="C14" s="267"/>
      <c r="D14" s="283" t="s">
        <v>180</v>
      </c>
      <c r="E14" s="284">
        <v>6655</v>
      </c>
      <c r="F14" s="284">
        <v>6884</v>
      </c>
      <c r="G14" s="284">
        <v>7200</v>
      </c>
      <c r="H14" s="284">
        <v>7500</v>
      </c>
    </row>
    <row r="15" spans="2:8" x14ac:dyDescent="0.3">
      <c r="C15" s="267"/>
      <c r="D15" s="283" t="s">
        <v>181</v>
      </c>
      <c r="E15" s="284">
        <v>16000</v>
      </c>
      <c r="F15" s="284">
        <v>30000</v>
      </c>
      <c r="G15" s="284">
        <v>32000</v>
      </c>
      <c r="H15" s="284">
        <v>33000</v>
      </c>
    </row>
    <row r="16" spans="2:8" x14ac:dyDescent="0.3">
      <c r="C16" s="267"/>
      <c r="D16" s="283" t="s">
        <v>182</v>
      </c>
      <c r="E16" s="284">
        <v>8000</v>
      </c>
      <c r="F16" s="284">
        <v>20000</v>
      </c>
      <c r="G16" s="284">
        <v>21054</v>
      </c>
      <c r="H16" s="284">
        <v>22000</v>
      </c>
    </row>
    <row r="17" spans="2:8" x14ac:dyDescent="0.3">
      <c r="C17" s="267"/>
      <c r="D17" s="283" t="s">
        <v>183</v>
      </c>
      <c r="E17" s="284">
        <v>8200</v>
      </c>
      <c r="F17" s="284">
        <v>22000</v>
      </c>
      <c r="G17" s="284">
        <v>22000</v>
      </c>
      <c r="H17" s="284">
        <v>24000</v>
      </c>
    </row>
    <row r="18" spans="2:8" x14ac:dyDescent="0.3">
      <c r="C18" s="280" t="s">
        <v>103</v>
      </c>
      <c r="D18" s="281" t="s">
        <v>184</v>
      </c>
      <c r="E18" s="282">
        <v>36920</v>
      </c>
      <c r="F18" s="282">
        <v>69500</v>
      </c>
      <c r="G18" s="282">
        <v>72000</v>
      </c>
      <c r="H18" s="282">
        <v>76500</v>
      </c>
    </row>
    <row r="19" spans="2:8" x14ac:dyDescent="0.3">
      <c r="C19" s="267"/>
      <c r="D19" s="283" t="s">
        <v>185</v>
      </c>
      <c r="E19" s="284">
        <v>6400</v>
      </c>
      <c r="F19" s="284">
        <v>6500</v>
      </c>
      <c r="G19" s="284">
        <v>6500</v>
      </c>
      <c r="H19" s="284">
        <v>6500</v>
      </c>
    </row>
    <row r="20" spans="2:8" x14ac:dyDescent="0.3">
      <c r="C20" s="267"/>
      <c r="D20" s="283" t="s">
        <v>186</v>
      </c>
      <c r="E20" s="284">
        <v>10000</v>
      </c>
      <c r="F20" s="284">
        <v>18000</v>
      </c>
      <c r="G20" s="284">
        <v>18000</v>
      </c>
      <c r="H20" s="284">
        <v>20000</v>
      </c>
    </row>
    <row r="21" spans="2:8" x14ac:dyDescent="0.3">
      <c r="C21" s="267"/>
      <c r="D21" s="283" t="s">
        <v>187</v>
      </c>
      <c r="E21" s="284">
        <v>6520</v>
      </c>
      <c r="F21" s="284">
        <v>10000</v>
      </c>
      <c r="G21" s="284">
        <v>10500</v>
      </c>
      <c r="H21" s="284">
        <v>11000</v>
      </c>
    </row>
    <row r="22" spans="2:8" x14ac:dyDescent="0.3">
      <c r="C22" s="267"/>
      <c r="D22" s="283" t="s">
        <v>188</v>
      </c>
      <c r="E22" s="284">
        <v>7000</v>
      </c>
      <c r="F22" s="284">
        <v>17000</v>
      </c>
      <c r="G22" s="284">
        <v>18000</v>
      </c>
      <c r="H22" s="284">
        <v>19000</v>
      </c>
    </row>
    <row r="23" spans="2:8" x14ac:dyDescent="0.3">
      <c r="C23" s="267"/>
      <c r="D23" s="283" t="s">
        <v>189</v>
      </c>
      <c r="E23" s="284">
        <v>7000</v>
      </c>
      <c r="F23" s="284">
        <v>18000</v>
      </c>
      <c r="G23" s="284">
        <v>19000</v>
      </c>
      <c r="H23" s="284">
        <v>20000</v>
      </c>
    </row>
    <row r="24" spans="2:8" x14ac:dyDescent="0.3">
      <c r="C24" s="285" t="s">
        <v>110</v>
      </c>
      <c r="D24" s="286" t="s">
        <v>190</v>
      </c>
      <c r="E24" s="287" t="s">
        <v>191</v>
      </c>
      <c r="F24" s="287" t="s">
        <v>191</v>
      </c>
      <c r="G24" s="287" t="s">
        <v>191</v>
      </c>
      <c r="H24" s="287" t="s">
        <v>191</v>
      </c>
    </row>
    <row r="25" spans="2:8" x14ac:dyDescent="0.3">
      <c r="C25" s="271">
        <v>1.2</v>
      </c>
      <c r="D25" s="272" t="s">
        <v>112</v>
      </c>
      <c r="E25" s="273">
        <v>2378410</v>
      </c>
      <c r="F25" s="273">
        <v>2789593</v>
      </c>
      <c r="G25" s="273">
        <v>2985001</v>
      </c>
      <c r="H25" s="273">
        <v>3102463</v>
      </c>
    </row>
    <row r="26" spans="2:8" x14ac:dyDescent="0.3">
      <c r="C26" s="288" t="s">
        <v>113</v>
      </c>
      <c r="D26" s="289" t="s">
        <v>114</v>
      </c>
      <c r="E26" s="290">
        <v>1112582</v>
      </c>
      <c r="F26" s="290">
        <v>1431545</v>
      </c>
      <c r="G26" s="290">
        <v>1526541</v>
      </c>
      <c r="H26" s="290">
        <v>1619468</v>
      </c>
    </row>
    <row r="27" spans="2:8" x14ac:dyDescent="0.3">
      <c r="C27" s="291" t="s">
        <v>115</v>
      </c>
      <c r="D27" s="292" t="s">
        <v>192</v>
      </c>
      <c r="E27" s="293">
        <v>939957</v>
      </c>
      <c r="F27" s="293">
        <v>993487</v>
      </c>
      <c r="G27" s="293">
        <v>1075671</v>
      </c>
      <c r="H27" s="293">
        <v>1081066</v>
      </c>
    </row>
    <row r="28" spans="2:8" x14ac:dyDescent="0.3">
      <c r="C28" s="294" t="s">
        <v>117</v>
      </c>
      <c r="D28" s="295" t="s">
        <v>193</v>
      </c>
      <c r="E28" s="296">
        <v>325871</v>
      </c>
      <c r="F28" s="296">
        <v>364561</v>
      </c>
      <c r="G28" s="297">
        <v>382789</v>
      </c>
      <c r="H28" s="297">
        <v>401929</v>
      </c>
    </row>
    <row r="31" spans="2:8" x14ac:dyDescent="0.3">
      <c r="E31" s="16"/>
    </row>
    <row r="32" spans="2:8" x14ac:dyDescent="0.3">
      <c r="B32" s="73"/>
      <c r="C32" s="73" t="s">
        <v>138</v>
      </c>
      <c r="D32" s="73"/>
      <c r="E32" s="212"/>
      <c r="F32" s="73"/>
    </row>
    <row r="33" spans="2:6" x14ac:dyDescent="0.3">
      <c r="B33" s="73"/>
      <c r="C33" s="73"/>
      <c r="D33" s="73"/>
      <c r="E33" s="212"/>
      <c r="F33" s="73"/>
    </row>
    <row r="34" spans="2:6" x14ac:dyDescent="0.3">
      <c r="B34" s="73"/>
      <c r="C34" s="73"/>
      <c r="D34" s="73"/>
      <c r="E34" s="73"/>
      <c r="F34" s="73"/>
    </row>
    <row r="35" spans="2:6" x14ac:dyDescent="0.3">
      <c r="B35" s="73"/>
      <c r="C35" s="73" t="s">
        <v>173</v>
      </c>
      <c r="D35" s="73"/>
      <c r="E35" s="73" t="s">
        <v>129</v>
      </c>
      <c r="F35" s="73"/>
    </row>
    <row r="36" spans="2:6" x14ac:dyDescent="0.3">
      <c r="B36" s="73"/>
      <c r="C36" s="73" t="s">
        <v>136</v>
      </c>
      <c r="D36" s="73"/>
      <c r="E36" s="73" t="s">
        <v>137</v>
      </c>
      <c r="F36" s="73"/>
    </row>
    <row r="37" spans="2:6" ht="25.5" customHeight="1" x14ac:dyDescent="0.3">
      <c r="B37" s="73"/>
      <c r="C37" s="73" t="s">
        <v>127</v>
      </c>
      <c r="D37" s="73"/>
      <c r="E37" s="73" t="s">
        <v>128</v>
      </c>
      <c r="F37" s="73"/>
    </row>
    <row r="38" spans="2:6" x14ac:dyDescent="0.3">
      <c r="B38" s="73"/>
      <c r="C38" s="73"/>
      <c r="D38" s="73"/>
      <c r="E38" s="73"/>
      <c r="F38" s="73"/>
    </row>
    <row r="39" spans="2:6" x14ac:dyDescent="0.3">
      <c r="B39" s="73"/>
      <c r="C39" s="73"/>
      <c r="D39" s="73"/>
      <c r="E39" s="73"/>
      <c r="F39" s="73"/>
    </row>
  </sheetData>
  <pageMargins left="0.2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I89"/>
  <sheetViews>
    <sheetView workbookViewId="0">
      <selection activeCell="J27" sqref="J27"/>
    </sheetView>
  </sheetViews>
  <sheetFormatPr defaultColWidth="9.109375" defaultRowHeight="13.8" x14ac:dyDescent="0.25"/>
  <cols>
    <col min="1" max="1" width="9.88671875" style="1" customWidth="1"/>
    <col min="2" max="2" width="27.44140625" style="1" customWidth="1"/>
    <col min="3" max="3" width="4.109375" style="1" customWidth="1"/>
    <col min="4" max="4" width="8.5546875" style="1" customWidth="1"/>
    <col min="5" max="5" width="10.5546875" style="1" bestFit="1" customWidth="1"/>
    <col min="6" max="6" width="9.6640625" style="1" customWidth="1"/>
    <col min="7" max="7" width="11.88671875" style="1" customWidth="1"/>
    <col min="8" max="8" width="11.5546875" style="1" bestFit="1" customWidth="1"/>
    <col min="9" max="9" width="11.44140625" style="1" customWidth="1"/>
    <col min="10" max="10" width="10.21875" style="1" customWidth="1"/>
    <col min="11" max="11" width="10.33203125" style="1" customWidth="1"/>
    <col min="12" max="16384" width="9.109375" style="1"/>
  </cols>
  <sheetData>
    <row r="2" spans="1:9" x14ac:dyDescent="0.25">
      <c r="A2" s="69" t="s">
        <v>196</v>
      </c>
      <c r="H2" s="60"/>
    </row>
    <row r="3" spans="1:9" ht="14.4" thickBot="1" x14ac:dyDescent="0.3">
      <c r="H3" s="60"/>
    </row>
    <row r="4" spans="1:9" ht="24.6" thickBot="1" x14ac:dyDescent="0.3">
      <c r="A4" s="226" t="s">
        <v>72</v>
      </c>
      <c r="B4" s="227" t="s">
        <v>11</v>
      </c>
      <c r="C4" s="228" t="s">
        <v>12</v>
      </c>
      <c r="D4" s="229" t="s">
        <v>73</v>
      </c>
      <c r="E4" s="229" t="s">
        <v>74</v>
      </c>
      <c r="F4" s="229" t="s">
        <v>14</v>
      </c>
      <c r="G4" s="229" t="s">
        <v>15</v>
      </c>
      <c r="H4" s="229" t="s">
        <v>16</v>
      </c>
      <c r="I4" s="227" t="s">
        <v>171</v>
      </c>
    </row>
    <row r="5" spans="1:9" ht="14.4" thickBot="1" x14ac:dyDescent="0.3">
      <c r="A5" s="230">
        <v>16035</v>
      </c>
      <c r="B5" s="231" t="s">
        <v>33</v>
      </c>
      <c r="C5" s="232">
        <v>9</v>
      </c>
      <c r="D5" s="233">
        <v>78012</v>
      </c>
      <c r="E5" s="233">
        <v>30000</v>
      </c>
      <c r="F5" s="234"/>
      <c r="G5" s="233">
        <v>47500</v>
      </c>
      <c r="H5" s="234"/>
      <c r="I5" s="235">
        <v>154952</v>
      </c>
    </row>
    <row r="6" spans="1:9" ht="14.4" thickBot="1" x14ac:dyDescent="0.3">
      <c r="A6" s="236">
        <v>16935</v>
      </c>
      <c r="B6" s="237" t="s">
        <v>75</v>
      </c>
      <c r="C6" s="238">
        <v>0</v>
      </c>
      <c r="D6" s="239">
        <v>61719</v>
      </c>
      <c r="E6" s="239">
        <v>15000</v>
      </c>
      <c r="F6" s="240"/>
      <c r="G6" s="240"/>
      <c r="H6" s="240"/>
      <c r="I6" s="241">
        <v>76719</v>
      </c>
    </row>
    <row r="7" spans="1:9" ht="14.4" thickBot="1" x14ac:dyDescent="0.3">
      <c r="A7" s="236">
        <v>16335</v>
      </c>
      <c r="B7" s="237" t="s">
        <v>76</v>
      </c>
      <c r="C7" s="238">
        <v>16</v>
      </c>
      <c r="D7" s="239">
        <v>93130</v>
      </c>
      <c r="E7" s="239">
        <v>75000</v>
      </c>
      <c r="F7" s="239">
        <v>60000</v>
      </c>
      <c r="G7" s="240"/>
      <c r="H7" s="240"/>
      <c r="I7" s="241">
        <v>223463</v>
      </c>
    </row>
    <row r="8" spans="1:9" ht="14.4" thickBot="1" x14ac:dyDescent="0.3">
      <c r="A8" s="236">
        <v>17535</v>
      </c>
      <c r="B8" s="237" t="s">
        <v>77</v>
      </c>
      <c r="C8" s="238">
        <v>8</v>
      </c>
      <c r="D8" s="239">
        <v>54601</v>
      </c>
      <c r="E8" s="239">
        <v>5000</v>
      </c>
      <c r="F8" s="240"/>
      <c r="G8" s="240"/>
      <c r="H8" s="240"/>
      <c r="I8" s="241">
        <v>59601</v>
      </c>
    </row>
    <row r="9" spans="1:9" ht="14.4" thickBot="1" x14ac:dyDescent="0.3">
      <c r="A9" s="236">
        <v>18444</v>
      </c>
      <c r="B9" s="237" t="s">
        <v>78</v>
      </c>
      <c r="C9" s="238">
        <v>10</v>
      </c>
      <c r="D9" s="239">
        <v>66389</v>
      </c>
      <c r="E9" s="239">
        <v>80000</v>
      </c>
      <c r="F9" s="240"/>
      <c r="G9" s="242">
        <v>15000</v>
      </c>
      <c r="H9" s="239">
        <v>75000</v>
      </c>
      <c r="I9" s="241">
        <v>236389</v>
      </c>
    </row>
    <row r="10" spans="1:9" ht="14.4" thickBot="1" x14ac:dyDescent="0.3">
      <c r="A10" s="236">
        <v>19675</v>
      </c>
      <c r="B10" s="237" t="s">
        <v>79</v>
      </c>
      <c r="C10" s="238">
        <v>1</v>
      </c>
      <c r="D10" s="239">
        <v>6327</v>
      </c>
      <c r="E10" s="243">
        <v>500</v>
      </c>
      <c r="F10" s="240"/>
      <c r="G10" s="240"/>
      <c r="H10" s="240"/>
      <c r="I10" s="241">
        <v>6857</v>
      </c>
    </row>
    <row r="11" spans="1:9" ht="14.4" thickBot="1" x14ac:dyDescent="0.3">
      <c r="A11" s="236">
        <v>47115</v>
      </c>
      <c r="B11" s="237" t="s">
        <v>43</v>
      </c>
      <c r="C11" s="238">
        <v>5</v>
      </c>
      <c r="D11" s="239">
        <v>28938</v>
      </c>
      <c r="E11" s="239">
        <v>3500</v>
      </c>
      <c r="F11" s="240"/>
      <c r="G11" s="239">
        <v>11500</v>
      </c>
      <c r="H11" s="240"/>
      <c r="I11" s="241">
        <v>49136</v>
      </c>
    </row>
    <row r="12" spans="1:9" ht="14.4" thickBot="1" x14ac:dyDescent="0.3">
      <c r="A12" s="236">
        <v>48035</v>
      </c>
      <c r="B12" s="237" t="s">
        <v>45</v>
      </c>
      <c r="C12" s="238">
        <v>3</v>
      </c>
      <c r="D12" s="239">
        <v>21544</v>
      </c>
      <c r="E12" s="239">
        <v>3000</v>
      </c>
      <c r="F12" s="240"/>
      <c r="G12" s="240"/>
      <c r="H12" s="240"/>
      <c r="I12" s="241">
        <v>24544</v>
      </c>
    </row>
    <row r="13" spans="1:9" ht="14.4" thickBot="1" x14ac:dyDescent="0.3">
      <c r="A13" s="236">
        <v>66480</v>
      </c>
      <c r="B13" s="237" t="s">
        <v>47</v>
      </c>
      <c r="C13" s="238">
        <v>8</v>
      </c>
      <c r="D13" s="239">
        <v>56277</v>
      </c>
      <c r="E13" s="239">
        <v>20959</v>
      </c>
      <c r="F13" s="240"/>
      <c r="G13" s="240"/>
      <c r="H13" s="239">
        <v>790392</v>
      </c>
      <c r="I13" s="241">
        <v>867628</v>
      </c>
    </row>
    <row r="14" spans="1:9" ht="14.4" thickBot="1" x14ac:dyDescent="0.3">
      <c r="A14" s="236">
        <v>730</v>
      </c>
      <c r="B14" s="237" t="s">
        <v>6</v>
      </c>
      <c r="C14" s="238">
        <v>34</v>
      </c>
      <c r="D14" s="239">
        <v>266145</v>
      </c>
      <c r="E14" s="239">
        <v>80500</v>
      </c>
      <c r="F14" s="239">
        <v>14500</v>
      </c>
      <c r="G14" s="243" t="s">
        <v>172</v>
      </c>
      <c r="H14" s="239">
        <v>30000</v>
      </c>
      <c r="I14" s="241">
        <v>403801</v>
      </c>
    </row>
    <row r="15" spans="1:9" ht="14.4" thickBot="1" x14ac:dyDescent="0.3">
      <c r="A15" s="236">
        <v>73044</v>
      </c>
      <c r="B15" s="244" t="s">
        <v>80</v>
      </c>
      <c r="C15" s="238">
        <v>2</v>
      </c>
      <c r="D15" s="239">
        <v>16084</v>
      </c>
      <c r="E15" s="243">
        <v>500</v>
      </c>
      <c r="F15" s="240"/>
      <c r="G15" s="240"/>
      <c r="H15" s="240"/>
      <c r="I15" s="241">
        <v>16584</v>
      </c>
    </row>
    <row r="16" spans="1:9" ht="14.4" thickBot="1" x14ac:dyDescent="0.3">
      <c r="A16" s="236">
        <v>75050</v>
      </c>
      <c r="B16" s="244" t="s">
        <v>51</v>
      </c>
      <c r="C16" s="238">
        <v>32</v>
      </c>
      <c r="D16" s="239">
        <v>250061</v>
      </c>
      <c r="E16" s="239">
        <v>80000</v>
      </c>
      <c r="F16" s="239">
        <v>14500</v>
      </c>
      <c r="G16" s="240"/>
      <c r="H16" s="239">
        <v>30000</v>
      </c>
      <c r="I16" s="241">
        <v>387217</v>
      </c>
    </row>
    <row r="17" spans="1:9" ht="14.4" thickBot="1" x14ac:dyDescent="0.3">
      <c r="A17" s="236">
        <v>75671</v>
      </c>
      <c r="B17" s="237" t="s">
        <v>53</v>
      </c>
      <c r="C17" s="238">
        <v>3</v>
      </c>
      <c r="D17" s="239">
        <v>19728</v>
      </c>
      <c r="E17" s="239">
        <v>3000</v>
      </c>
      <c r="F17" s="239">
        <v>1000</v>
      </c>
      <c r="G17" s="240" t="s">
        <v>172</v>
      </c>
      <c r="H17" s="243" t="s">
        <v>172</v>
      </c>
      <c r="I17" s="241">
        <v>23728</v>
      </c>
    </row>
    <row r="18" spans="1:9" ht="14.4" thickBot="1" x14ac:dyDescent="0.3">
      <c r="A18" s="236">
        <v>920</v>
      </c>
      <c r="B18" s="237" t="s">
        <v>81</v>
      </c>
      <c r="C18" s="238">
        <f>C19+C20+C21+C22</f>
        <v>152</v>
      </c>
      <c r="D18" s="239">
        <v>950013</v>
      </c>
      <c r="E18" s="239">
        <v>148541</v>
      </c>
      <c r="F18" s="239">
        <v>21000</v>
      </c>
      <c r="G18" s="239">
        <v>26000</v>
      </c>
      <c r="H18" s="239">
        <v>90000</v>
      </c>
      <c r="I18" s="241">
        <v>1222897</v>
      </c>
    </row>
    <row r="19" spans="1:9" ht="14.4" thickBot="1" x14ac:dyDescent="0.3">
      <c r="A19" s="236">
        <v>92175</v>
      </c>
      <c r="B19" s="244" t="s">
        <v>82</v>
      </c>
      <c r="C19" s="238">
        <v>5</v>
      </c>
      <c r="D19" s="239">
        <v>32901</v>
      </c>
      <c r="E19" s="239">
        <v>32901</v>
      </c>
      <c r="F19" s="240"/>
      <c r="G19" s="239">
        <v>26000</v>
      </c>
      <c r="H19" s="239">
        <v>90000</v>
      </c>
      <c r="I19" s="241">
        <v>202934</v>
      </c>
    </row>
    <row r="20" spans="1:9" ht="14.4" thickBot="1" x14ac:dyDescent="0.3">
      <c r="A20" s="236">
        <v>92890</v>
      </c>
      <c r="B20" s="244" t="s">
        <v>83</v>
      </c>
      <c r="C20" s="238">
        <v>13</v>
      </c>
      <c r="D20" s="239">
        <v>68059</v>
      </c>
      <c r="E20" s="239">
        <v>695699</v>
      </c>
      <c r="F20" s="242">
        <v>3000</v>
      </c>
      <c r="G20" s="243"/>
      <c r="H20" s="243"/>
      <c r="I20" s="241">
        <v>81309</v>
      </c>
    </row>
    <row r="21" spans="1:9" ht="14.4" thickBot="1" x14ac:dyDescent="0.3">
      <c r="A21" s="236">
        <v>94020</v>
      </c>
      <c r="B21" s="245" t="s">
        <v>55</v>
      </c>
      <c r="C21" s="238">
        <v>111</v>
      </c>
      <c r="D21" s="239">
        <v>682477</v>
      </c>
      <c r="E21" s="239">
        <v>78413</v>
      </c>
      <c r="F21" s="239">
        <v>14500</v>
      </c>
      <c r="G21" s="240"/>
      <c r="H21" s="243"/>
      <c r="I21" s="241">
        <v>775390</v>
      </c>
    </row>
    <row r="22" spans="1:9" ht="14.4" thickBot="1" x14ac:dyDescent="0.3">
      <c r="A22" s="236">
        <v>95220</v>
      </c>
      <c r="B22" s="245" t="s">
        <v>84</v>
      </c>
      <c r="C22" s="238">
        <v>23</v>
      </c>
      <c r="D22" s="239">
        <v>151886</v>
      </c>
      <c r="E22" s="239">
        <v>7878</v>
      </c>
      <c r="F22" s="239">
        <v>3500</v>
      </c>
      <c r="G22" s="240"/>
      <c r="H22" s="240"/>
      <c r="I22" s="241">
        <v>163264</v>
      </c>
    </row>
    <row r="23" spans="1:9" s="73" customFormat="1" ht="14.4" thickBot="1" x14ac:dyDescent="0.3">
      <c r="A23" s="246"/>
      <c r="B23" s="247" t="s">
        <v>85</v>
      </c>
      <c r="C23" s="248">
        <f>C5+C6+C8+C7+C9+C10+C11+C12+C13+C14+C17+C18</f>
        <v>249</v>
      </c>
      <c r="D23" s="249">
        <v>1702823</v>
      </c>
      <c r="E23" s="249">
        <v>465000</v>
      </c>
      <c r="F23" s="249">
        <v>96500</v>
      </c>
      <c r="G23" s="249">
        <v>100000</v>
      </c>
      <c r="H23" s="249">
        <v>985392</v>
      </c>
      <c r="I23" s="249">
        <v>3349715</v>
      </c>
    </row>
    <row r="31" spans="1:9" x14ac:dyDescent="0.25">
      <c r="C31" s="3"/>
      <c r="D31" s="3"/>
    </row>
    <row r="55" spans="3:6" x14ac:dyDescent="0.25">
      <c r="E55" s="51"/>
    </row>
    <row r="56" spans="3:6" x14ac:dyDescent="0.25">
      <c r="C56" s="51"/>
      <c r="D56" s="51"/>
      <c r="F56" s="51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6" x14ac:dyDescent="0.25">
      <c r="B81" s="3"/>
    </row>
    <row r="82" spans="2:6" x14ac:dyDescent="0.25">
      <c r="B82" s="3"/>
    </row>
    <row r="83" spans="2:6" x14ac:dyDescent="0.25">
      <c r="B83" s="3"/>
    </row>
    <row r="84" spans="2:6" x14ac:dyDescent="0.25">
      <c r="B84" s="3"/>
    </row>
    <row r="86" spans="2:6" x14ac:dyDescent="0.25">
      <c r="C86" s="51"/>
      <c r="D86" s="51"/>
    </row>
    <row r="87" spans="2:6" x14ac:dyDescent="0.25">
      <c r="C87" s="51"/>
      <c r="D87" s="51"/>
    </row>
    <row r="88" spans="2:6" x14ac:dyDescent="0.25">
      <c r="D88" s="51"/>
      <c r="E88" s="51"/>
      <c r="F88" s="51"/>
    </row>
    <row r="89" spans="2:6" x14ac:dyDescent="0.25">
      <c r="E89" s="51"/>
    </row>
  </sheetData>
  <pageMargins left="0.2" right="0.2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I22"/>
  <sheetViews>
    <sheetView workbookViewId="0">
      <selection activeCell="L28" sqref="L28"/>
    </sheetView>
  </sheetViews>
  <sheetFormatPr defaultRowHeight="14.4" x14ac:dyDescent="0.3"/>
  <cols>
    <col min="1" max="1" width="8" bestFit="1" customWidth="1"/>
    <col min="2" max="2" width="35.88671875" customWidth="1"/>
    <col min="3" max="3" width="4.88671875" bestFit="1" customWidth="1"/>
    <col min="4" max="4" width="11.44140625" customWidth="1"/>
    <col min="5" max="5" width="9.88671875" bestFit="1" customWidth="1"/>
    <col min="6" max="6" width="11.6640625" customWidth="1"/>
    <col min="7" max="7" width="12" customWidth="1"/>
    <col min="8" max="8" width="10.6640625" customWidth="1"/>
    <col min="9" max="9" width="11.5546875" bestFit="1" customWidth="1"/>
  </cols>
  <sheetData>
    <row r="1" spans="1:9" x14ac:dyDescent="0.3">
      <c r="B1" s="163" t="s">
        <v>194</v>
      </c>
    </row>
    <row r="3" spans="1:9" ht="41.4" x14ac:dyDescent="0.3">
      <c r="A3" s="74" t="s">
        <v>72</v>
      </c>
      <c r="B3" s="74" t="s">
        <v>11</v>
      </c>
      <c r="C3" s="75" t="s">
        <v>12</v>
      </c>
      <c r="D3" s="76" t="s">
        <v>88</v>
      </c>
      <c r="E3" s="76" t="s">
        <v>74</v>
      </c>
      <c r="F3" s="76" t="s">
        <v>14</v>
      </c>
      <c r="G3" s="76" t="s">
        <v>15</v>
      </c>
      <c r="H3" s="76" t="s">
        <v>16</v>
      </c>
      <c r="I3" s="77" t="s">
        <v>89</v>
      </c>
    </row>
    <row r="4" spans="1:9" hidden="1" x14ac:dyDescent="0.3">
      <c r="A4" s="61">
        <v>16035</v>
      </c>
      <c r="B4" s="62" t="s">
        <v>33</v>
      </c>
      <c r="C4" s="80">
        <v>9</v>
      </c>
      <c r="D4" s="85">
        <v>76684</v>
      </c>
      <c r="E4" s="89">
        <v>23000</v>
      </c>
      <c r="F4" s="83"/>
      <c r="G4" s="63">
        <v>40000</v>
      </c>
      <c r="H4" s="63"/>
      <c r="I4" s="63">
        <f t="shared" ref="I4:I21" si="0">SUM(D4:H4)</f>
        <v>139684</v>
      </c>
    </row>
    <row r="5" spans="1:9" hidden="1" x14ac:dyDescent="0.3">
      <c r="A5" s="61">
        <v>16935</v>
      </c>
      <c r="B5" s="64" t="s">
        <v>75</v>
      </c>
      <c r="C5" s="81">
        <v>0</v>
      </c>
      <c r="D5" s="85">
        <v>61106</v>
      </c>
      <c r="E5" s="89">
        <v>5000</v>
      </c>
      <c r="F5" s="88"/>
      <c r="G5" s="66"/>
      <c r="H5" s="66"/>
      <c r="I5" s="65">
        <f t="shared" si="0"/>
        <v>66106</v>
      </c>
    </row>
    <row r="6" spans="1:9" hidden="1" x14ac:dyDescent="0.3">
      <c r="A6" s="61">
        <v>16335</v>
      </c>
      <c r="B6" s="64" t="s">
        <v>76</v>
      </c>
      <c r="C6" s="81">
        <v>15</v>
      </c>
      <c r="D6" s="85">
        <v>87979</v>
      </c>
      <c r="E6" s="89">
        <v>66617</v>
      </c>
      <c r="F6" s="84">
        <v>43868</v>
      </c>
      <c r="G6" s="66"/>
      <c r="H6" s="66"/>
      <c r="I6" s="65">
        <f t="shared" si="0"/>
        <v>198464</v>
      </c>
    </row>
    <row r="7" spans="1:9" hidden="1" x14ac:dyDescent="0.3">
      <c r="A7" s="61">
        <v>17535</v>
      </c>
      <c r="B7" s="64" t="s">
        <v>77</v>
      </c>
      <c r="C7" s="81">
        <v>8</v>
      </c>
      <c r="D7" s="85">
        <v>54059</v>
      </c>
      <c r="E7" s="89">
        <v>3000</v>
      </c>
      <c r="F7" s="88"/>
      <c r="G7" s="66"/>
      <c r="H7" s="66"/>
      <c r="I7" s="65">
        <f t="shared" si="0"/>
        <v>57059</v>
      </c>
    </row>
    <row r="8" spans="1:9" hidden="1" x14ac:dyDescent="0.3">
      <c r="A8" s="61">
        <v>18444</v>
      </c>
      <c r="B8" s="64" t="s">
        <v>78</v>
      </c>
      <c r="C8" s="81">
        <v>10</v>
      </c>
      <c r="D8" s="85">
        <v>67078</v>
      </c>
      <c r="E8" s="89">
        <v>60000</v>
      </c>
      <c r="F8" s="88"/>
      <c r="G8" s="66">
        <v>8500</v>
      </c>
      <c r="H8" s="65">
        <v>110000</v>
      </c>
      <c r="I8" s="65">
        <f t="shared" si="0"/>
        <v>245578</v>
      </c>
    </row>
    <row r="9" spans="1:9" hidden="1" x14ac:dyDescent="0.3">
      <c r="A9" s="61">
        <v>19675</v>
      </c>
      <c r="B9" s="64" t="s">
        <v>79</v>
      </c>
      <c r="C9" s="81">
        <v>1</v>
      </c>
      <c r="D9" s="85">
        <v>6294</v>
      </c>
      <c r="E9" s="90">
        <v>500</v>
      </c>
      <c r="F9" s="88"/>
      <c r="G9" s="66"/>
      <c r="H9" s="66"/>
      <c r="I9" s="65">
        <f t="shared" si="0"/>
        <v>6794</v>
      </c>
    </row>
    <row r="10" spans="1:9" hidden="1" x14ac:dyDescent="0.3">
      <c r="A10" s="61">
        <v>47115</v>
      </c>
      <c r="B10" s="64" t="s">
        <v>43</v>
      </c>
      <c r="C10" s="81">
        <v>6</v>
      </c>
      <c r="D10" s="85">
        <v>33965</v>
      </c>
      <c r="E10" s="89">
        <v>3500</v>
      </c>
      <c r="F10" s="88"/>
      <c r="G10" s="65">
        <v>11500</v>
      </c>
      <c r="H10" s="66"/>
      <c r="I10" s="65">
        <f t="shared" si="0"/>
        <v>48965</v>
      </c>
    </row>
    <row r="11" spans="1:9" hidden="1" x14ac:dyDescent="0.3">
      <c r="A11" s="61">
        <v>48035</v>
      </c>
      <c r="B11" s="64" t="s">
        <v>45</v>
      </c>
      <c r="C11" s="81">
        <v>3</v>
      </c>
      <c r="D11" s="85">
        <v>21436</v>
      </c>
      <c r="E11" s="89">
        <v>2000</v>
      </c>
      <c r="F11" s="88"/>
      <c r="G11" s="66"/>
      <c r="H11" s="66"/>
      <c r="I11" s="65">
        <f t="shared" si="0"/>
        <v>23436</v>
      </c>
    </row>
    <row r="12" spans="1:9" hidden="1" x14ac:dyDescent="0.3">
      <c r="A12" s="61">
        <v>66480</v>
      </c>
      <c r="B12" s="64" t="s">
        <v>47</v>
      </c>
      <c r="C12" s="81">
        <v>8</v>
      </c>
      <c r="D12" s="85">
        <v>62043</v>
      </c>
      <c r="E12" s="89">
        <v>9000</v>
      </c>
      <c r="F12" s="88"/>
      <c r="G12" s="66"/>
      <c r="H12" s="65">
        <v>215127</v>
      </c>
      <c r="I12" s="65">
        <f t="shared" si="0"/>
        <v>286170</v>
      </c>
    </row>
    <row r="13" spans="1:9" hidden="1" x14ac:dyDescent="0.3">
      <c r="A13" s="61">
        <v>730</v>
      </c>
      <c r="B13" s="64" t="s">
        <v>6</v>
      </c>
      <c r="C13" s="81">
        <v>34</v>
      </c>
      <c r="D13" s="86">
        <f>D14+D15</f>
        <v>244726</v>
      </c>
      <c r="E13" s="89">
        <v>71241</v>
      </c>
      <c r="F13" s="84">
        <f t="shared" ref="F13:H13" si="1">F14+F15</f>
        <v>6350</v>
      </c>
      <c r="G13" s="65">
        <f t="shared" si="1"/>
        <v>0</v>
      </c>
      <c r="H13" s="65">
        <f t="shared" si="1"/>
        <v>30000</v>
      </c>
      <c r="I13" s="65">
        <f t="shared" si="0"/>
        <v>352317</v>
      </c>
    </row>
    <row r="14" spans="1:9" hidden="1" x14ac:dyDescent="0.3">
      <c r="A14" s="61">
        <v>73044</v>
      </c>
      <c r="B14" s="67" t="s">
        <v>80</v>
      </c>
      <c r="C14" s="81">
        <v>2</v>
      </c>
      <c r="D14" s="86">
        <v>15924</v>
      </c>
      <c r="E14" s="90">
        <v>495</v>
      </c>
      <c r="F14" s="88"/>
      <c r="G14" s="66"/>
      <c r="H14" s="66"/>
      <c r="I14" s="65">
        <f t="shared" si="0"/>
        <v>16419</v>
      </c>
    </row>
    <row r="15" spans="1:9" hidden="1" x14ac:dyDescent="0.3">
      <c r="A15" s="61">
        <v>75050</v>
      </c>
      <c r="B15" s="67" t="s">
        <v>51</v>
      </c>
      <c r="C15" s="81">
        <v>32</v>
      </c>
      <c r="D15" s="86">
        <v>228802</v>
      </c>
      <c r="E15" s="89">
        <v>70746</v>
      </c>
      <c r="F15" s="84">
        <v>6350</v>
      </c>
      <c r="G15" s="66"/>
      <c r="H15" s="65">
        <v>30000</v>
      </c>
      <c r="I15" s="65">
        <f t="shared" si="0"/>
        <v>335898</v>
      </c>
    </row>
    <row r="16" spans="1:9" hidden="1" x14ac:dyDescent="0.3">
      <c r="A16" s="61">
        <v>75671</v>
      </c>
      <c r="B16" s="64" t="s">
        <v>53</v>
      </c>
      <c r="C16" s="81">
        <v>3</v>
      </c>
      <c r="D16" s="86">
        <v>18701</v>
      </c>
      <c r="E16" s="89">
        <v>3000</v>
      </c>
      <c r="F16" s="84">
        <v>1000</v>
      </c>
      <c r="G16" s="66">
        <v>0</v>
      </c>
      <c r="H16" s="65">
        <v>0</v>
      </c>
      <c r="I16" s="65">
        <f>SUM(D16:H16)</f>
        <v>22701</v>
      </c>
    </row>
    <row r="17" spans="1:9" hidden="1" x14ac:dyDescent="0.3">
      <c r="A17" s="61">
        <v>920</v>
      </c>
      <c r="B17" s="64" t="s">
        <v>81</v>
      </c>
      <c r="C17" s="81">
        <f>C18+C19+C20+C21</f>
        <v>140</v>
      </c>
      <c r="D17" s="86">
        <f>D18+D19+D20+D21</f>
        <v>868710</v>
      </c>
      <c r="E17" s="89">
        <v>88400</v>
      </c>
      <c r="F17" s="84">
        <f t="shared" ref="F17:H17" si="2">F18+F19+F20+F21</f>
        <v>15782</v>
      </c>
      <c r="G17" s="65">
        <f t="shared" si="2"/>
        <v>15000</v>
      </c>
      <c r="H17" s="65">
        <f t="shared" si="2"/>
        <v>85000</v>
      </c>
      <c r="I17" s="65">
        <f>I18+I19+I20+I21</f>
        <v>1072892</v>
      </c>
    </row>
    <row r="18" spans="1:9" hidden="1" x14ac:dyDescent="0.3">
      <c r="A18" s="61">
        <v>92175</v>
      </c>
      <c r="B18" s="67" t="s">
        <v>82</v>
      </c>
      <c r="C18" s="81">
        <v>5</v>
      </c>
      <c r="D18" s="86">
        <v>34587</v>
      </c>
      <c r="E18" s="89">
        <v>25000</v>
      </c>
      <c r="F18" s="88"/>
      <c r="G18" s="65">
        <v>15000</v>
      </c>
      <c r="H18" s="65">
        <v>85000</v>
      </c>
      <c r="I18" s="65">
        <f>SUM(D18:H18)</f>
        <v>159587</v>
      </c>
    </row>
    <row r="19" spans="1:9" hidden="1" x14ac:dyDescent="0.3">
      <c r="A19" s="61">
        <v>92890</v>
      </c>
      <c r="B19" s="67" t="s">
        <v>83</v>
      </c>
      <c r="C19" s="81">
        <v>13</v>
      </c>
      <c r="D19" s="86">
        <v>59895</v>
      </c>
      <c r="E19" s="89">
        <v>23000</v>
      </c>
      <c r="F19" s="88">
        <v>2500</v>
      </c>
      <c r="G19" s="65"/>
      <c r="H19" s="65"/>
      <c r="I19" s="65">
        <f>SUM(D19:H19)</f>
        <v>85395</v>
      </c>
    </row>
    <row r="20" spans="1:9" hidden="1" x14ac:dyDescent="0.3">
      <c r="A20" s="61">
        <v>94020</v>
      </c>
      <c r="B20" s="68" t="s">
        <v>55</v>
      </c>
      <c r="C20" s="81">
        <v>100</v>
      </c>
      <c r="D20" s="86">
        <v>623850</v>
      </c>
      <c r="E20" s="89">
        <v>31200</v>
      </c>
      <c r="F20" s="84">
        <v>10357</v>
      </c>
      <c r="G20" s="66"/>
      <c r="H20" s="65"/>
      <c r="I20" s="65">
        <f t="shared" si="0"/>
        <v>665407</v>
      </c>
    </row>
    <row r="21" spans="1:9" hidden="1" x14ac:dyDescent="0.3">
      <c r="A21" s="61">
        <v>95220</v>
      </c>
      <c r="B21" s="68" t="s">
        <v>84</v>
      </c>
      <c r="C21" s="81">
        <v>22</v>
      </c>
      <c r="D21" s="86">
        <v>150378</v>
      </c>
      <c r="E21" s="89">
        <v>9200</v>
      </c>
      <c r="F21" s="84">
        <v>2925</v>
      </c>
      <c r="G21" s="66"/>
      <c r="H21" s="66"/>
      <c r="I21" s="65">
        <f t="shared" si="0"/>
        <v>162503</v>
      </c>
    </row>
    <row r="22" spans="1:9" x14ac:dyDescent="0.3">
      <c r="A22" s="70"/>
      <c r="B22" s="71" t="s">
        <v>85</v>
      </c>
      <c r="C22" s="82">
        <v>249</v>
      </c>
      <c r="D22" s="87">
        <v>1702823</v>
      </c>
      <c r="E22" s="87">
        <v>465000</v>
      </c>
      <c r="F22" s="87">
        <v>96500</v>
      </c>
      <c r="G22" s="87">
        <v>100000</v>
      </c>
      <c r="H22" s="87">
        <v>985392</v>
      </c>
      <c r="I22" s="87">
        <f>SUBTOTAL(9,D22:H22)</f>
        <v>3349715</v>
      </c>
    </row>
  </sheetData>
  <autoFilter ref="A3:I22">
    <filterColumn colId="1">
      <filters>
        <filter val="TOTALI"/>
      </filters>
    </filterColumn>
  </autoFilter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B2:M26"/>
  <sheetViews>
    <sheetView workbookViewId="0">
      <selection activeCell="J38" sqref="J38"/>
    </sheetView>
  </sheetViews>
  <sheetFormatPr defaultRowHeight="14.4" x14ac:dyDescent="0.3"/>
  <cols>
    <col min="1" max="1" width="3.88671875" customWidth="1"/>
    <col min="2" max="2" width="5.5546875" bestFit="1" customWidth="1"/>
    <col min="3" max="3" width="37.109375" customWidth="1"/>
    <col min="4" max="4" width="14.5546875" customWidth="1"/>
    <col min="5" max="5" width="13.21875" customWidth="1"/>
    <col min="6" max="6" width="12.6640625" customWidth="1"/>
    <col min="7" max="7" width="13.21875" customWidth="1"/>
    <col min="10" max="12" width="11.5546875" bestFit="1" customWidth="1"/>
  </cols>
  <sheetData>
    <row r="2" spans="2:13" ht="15.6" x14ac:dyDescent="0.3">
      <c r="B2" s="261" t="s">
        <v>195</v>
      </c>
      <c r="C2" s="261"/>
      <c r="D2" s="261"/>
      <c r="E2" s="261"/>
      <c r="F2" s="261"/>
      <c r="G2" s="261"/>
    </row>
    <row r="3" spans="2:13" ht="15" thickBot="1" x14ac:dyDescent="0.35"/>
    <row r="4" spans="2:13" ht="31.8" thickBot="1" x14ac:dyDescent="0.35">
      <c r="B4" s="91" t="s">
        <v>0</v>
      </c>
      <c r="C4" s="92" t="s">
        <v>11</v>
      </c>
      <c r="D4" s="93" t="s">
        <v>168</v>
      </c>
      <c r="E4" s="93" t="s">
        <v>169</v>
      </c>
      <c r="F4" s="93" t="s">
        <v>122</v>
      </c>
      <c r="G4" s="93" t="s">
        <v>170</v>
      </c>
    </row>
    <row r="5" spans="2:13" ht="15" hidden="1" thickBot="1" x14ac:dyDescent="0.35">
      <c r="B5" s="94" t="s">
        <v>18</v>
      </c>
      <c r="C5" s="95" t="s">
        <v>19</v>
      </c>
      <c r="D5" s="95" t="s">
        <v>20</v>
      </c>
      <c r="E5" s="95" t="s">
        <v>21</v>
      </c>
      <c r="F5" s="95" t="s">
        <v>22</v>
      </c>
      <c r="G5" s="95" t="s">
        <v>23</v>
      </c>
    </row>
    <row r="6" spans="2:13" ht="16.2" thickBot="1" x14ac:dyDescent="0.35">
      <c r="B6" s="112">
        <v>1</v>
      </c>
      <c r="C6" s="113" t="s">
        <v>90</v>
      </c>
      <c r="D6" s="126">
        <f>D7+D23</f>
        <v>2759757</v>
      </c>
      <c r="E6" s="126">
        <f t="shared" ref="E6:G6" si="0">E7+E23</f>
        <v>3349714</v>
      </c>
      <c r="F6" s="126">
        <f t="shared" si="0"/>
        <v>3569969</v>
      </c>
      <c r="G6" s="126">
        <f t="shared" si="0"/>
        <v>3713993</v>
      </c>
      <c r="J6" s="122"/>
      <c r="K6" s="122"/>
      <c r="L6" s="122"/>
      <c r="M6" s="122"/>
    </row>
    <row r="7" spans="2:13" ht="16.2" thickBot="1" x14ac:dyDescent="0.35">
      <c r="B7" s="114">
        <v>1.1000000000000001</v>
      </c>
      <c r="C7" s="115" t="s">
        <v>91</v>
      </c>
      <c r="D7" s="127">
        <v>381347</v>
      </c>
      <c r="E7" s="127">
        <v>560121</v>
      </c>
      <c r="F7" s="273">
        <v>584968</v>
      </c>
      <c r="G7" s="273">
        <v>611530</v>
      </c>
      <c r="J7" s="121"/>
      <c r="K7" s="122"/>
      <c r="L7" s="122"/>
      <c r="M7" s="122"/>
    </row>
    <row r="8" spans="2:13" ht="16.2" hidden="1" thickBot="1" x14ac:dyDescent="0.35">
      <c r="B8" s="105" t="s">
        <v>92</v>
      </c>
      <c r="C8" s="97" t="s">
        <v>93</v>
      </c>
      <c r="D8" s="128">
        <v>94694</v>
      </c>
      <c r="E8" s="128">
        <v>94753</v>
      </c>
      <c r="F8" s="128">
        <v>124857</v>
      </c>
      <c r="G8" s="128">
        <v>135475</v>
      </c>
      <c r="J8" s="123"/>
      <c r="K8" s="54"/>
      <c r="L8" s="54"/>
      <c r="M8" s="122"/>
    </row>
    <row r="9" spans="2:13" ht="16.2" hidden="1" thickBot="1" x14ac:dyDescent="0.35">
      <c r="B9" s="106" t="s">
        <v>94</v>
      </c>
      <c r="C9" s="98" t="s">
        <v>95</v>
      </c>
      <c r="D9" s="129">
        <v>54096</v>
      </c>
      <c r="E9" s="129">
        <v>52450</v>
      </c>
      <c r="F9" s="129">
        <v>85049</v>
      </c>
      <c r="G9" s="129">
        <v>101834</v>
      </c>
      <c r="J9" s="120"/>
      <c r="K9" s="54"/>
      <c r="L9" s="54"/>
      <c r="M9" s="122"/>
    </row>
    <row r="10" spans="2:13" ht="16.2" hidden="1" thickBot="1" x14ac:dyDescent="0.35">
      <c r="B10" s="107" t="s">
        <v>96</v>
      </c>
      <c r="C10" s="99" t="s">
        <v>97</v>
      </c>
      <c r="D10" s="130">
        <f>D11+D12+D13+D14+D15</f>
        <v>135625</v>
      </c>
      <c r="E10" s="130">
        <f t="shared" ref="E10:G10" si="1">E11+E12+E13+E14+E15</f>
        <v>110087</v>
      </c>
      <c r="F10" s="130">
        <f t="shared" si="1"/>
        <v>135795</v>
      </c>
      <c r="G10" s="130">
        <f t="shared" si="1"/>
        <v>140211</v>
      </c>
      <c r="J10" s="120"/>
      <c r="K10" s="120"/>
      <c r="L10" s="120"/>
      <c r="M10" s="122"/>
    </row>
    <row r="11" spans="2:13" ht="16.2" hidden="1" thickBot="1" x14ac:dyDescent="0.35">
      <c r="B11" s="108"/>
      <c r="C11" s="100" t="s">
        <v>98</v>
      </c>
      <c r="D11" s="131">
        <v>97500</v>
      </c>
      <c r="E11" s="131">
        <v>77500</v>
      </c>
      <c r="F11" s="131">
        <v>96375</v>
      </c>
      <c r="G11" s="131">
        <v>98703</v>
      </c>
      <c r="J11" s="123"/>
      <c r="K11" s="123"/>
      <c r="L11" s="123"/>
      <c r="M11" s="122"/>
    </row>
    <row r="12" spans="2:13" ht="16.2" hidden="1" thickBot="1" x14ac:dyDescent="0.35">
      <c r="B12" s="108"/>
      <c r="C12" s="100" t="s">
        <v>99</v>
      </c>
      <c r="D12" s="131">
        <v>7050</v>
      </c>
      <c r="E12" s="131">
        <v>6512</v>
      </c>
      <c r="F12" s="131">
        <v>7220</v>
      </c>
      <c r="G12" s="131">
        <v>7258</v>
      </c>
      <c r="J12" s="121"/>
      <c r="K12" s="121"/>
      <c r="L12" s="121"/>
      <c r="M12" s="122"/>
    </row>
    <row r="13" spans="2:13" ht="16.2" hidden="1" thickBot="1" x14ac:dyDescent="0.35">
      <c r="B13" s="108"/>
      <c r="C13" s="100" t="s">
        <v>100</v>
      </c>
      <c r="D13" s="131">
        <v>16200</v>
      </c>
      <c r="E13" s="131">
        <v>15200</v>
      </c>
      <c r="F13" s="131">
        <v>16300</v>
      </c>
      <c r="G13" s="131">
        <v>16600</v>
      </c>
      <c r="J13" s="124"/>
      <c r="K13" s="124"/>
      <c r="L13" s="124"/>
      <c r="M13" s="122"/>
    </row>
    <row r="14" spans="2:13" ht="16.2" hidden="1" thickBot="1" x14ac:dyDescent="0.35">
      <c r="B14" s="108"/>
      <c r="C14" s="100" t="s">
        <v>101</v>
      </c>
      <c r="D14" s="131">
        <v>5000</v>
      </c>
      <c r="E14" s="131">
        <v>5000</v>
      </c>
      <c r="F14" s="131">
        <v>6000</v>
      </c>
      <c r="G14" s="131">
        <v>7650</v>
      </c>
      <c r="J14" s="118"/>
      <c r="K14" s="118"/>
      <c r="L14" s="118"/>
    </row>
    <row r="15" spans="2:13" ht="16.2" hidden="1" thickBot="1" x14ac:dyDescent="0.35">
      <c r="B15" s="108"/>
      <c r="C15" s="100" t="s">
        <v>102</v>
      </c>
      <c r="D15" s="131">
        <v>9875</v>
      </c>
      <c r="E15" s="131">
        <v>5875</v>
      </c>
      <c r="F15" s="131">
        <v>9900</v>
      </c>
      <c r="G15" s="131">
        <v>10000</v>
      </c>
      <c r="J15" s="119"/>
      <c r="K15" s="119"/>
      <c r="L15" s="119"/>
    </row>
    <row r="16" spans="2:13" ht="16.2" hidden="1" thickBot="1" x14ac:dyDescent="0.35">
      <c r="B16" s="107" t="s">
        <v>103</v>
      </c>
      <c r="C16" s="99" t="s">
        <v>104</v>
      </c>
      <c r="D16" s="130">
        <f>D17+D18+D19+D20+D21</f>
        <v>33450</v>
      </c>
      <c r="E16" s="130">
        <f t="shared" ref="E16:G16" si="2">E17+E18+E19+E20+E21</f>
        <v>31334</v>
      </c>
      <c r="F16" s="130">
        <f t="shared" si="2"/>
        <v>37125</v>
      </c>
      <c r="G16" s="130">
        <f t="shared" si="2"/>
        <v>43324</v>
      </c>
      <c r="J16" s="118"/>
      <c r="K16" s="118"/>
      <c r="L16" s="118"/>
    </row>
    <row r="17" spans="2:12" ht="16.2" hidden="1" thickBot="1" x14ac:dyDescent="0.35">
      <c r="B17" s="108"/>
      <c r="C17" s="100" t="s">
        <v>105</v>
      </c>
      <c r="D17" s="131">
        <v>6250</v>
      </c>
      <c r="E17" s="131">
        <v>5720</v>
      </c>
      <c r="F17" s="131">
        <v>5700</v>
      </c>
      <c r="G17" s="131">
        <v>6650</v>
      </c>
      <c r="J17" s="125"/>
      <c r="K17" s="125"/>
      <c r="L17" s="125"/>
    </row>
    <row r="18" spans="2:12" ht="16.2" hidden="1" thickBot="1" x14ac:dyDescent="0.35">
      <c r="B18" s="108"/>
      <c r="C18" s="100" t="s">
        <v>106</v>
      </c>
      <c r="D18" s="131">
        <v>250</v>
      </c>
      <c r="E18" s="131">
        <v>8250</v>
      </c>
      <c r="F18" s="131">
        <v>8250</v>
      </c>
      <c r="G18" s="131">
        <v>8350</v>
      </c>
      <c r="J18" s="118"/>
      <c r="K18" s="118"/>
      <c r="L18" s="118"/>
    </row>
    <row r="19" spans="2:12" ht="16.2" hidden="1" thickBot="1" x14ac:dyDescent="0.35">
      <c r="B19" s="108"/>
      <c r="C19" s="100" t="s">
        <v>107</v>
      </c>
      <c r="D19" s="131">
        <v>6500</v>
      </c>
      <c r="E19" s="131">
        <v>5027</v>
      </c>
      <c r="F19" s="131">
        <v>5175</v>
      </c>
      <c r="G19" s="131">
        <v>5324</v>
      </c>
      <c r="J19" s="125"/>
      <c r="K19" s="125"/>
      <c r="L19" s="125"/>
    </row>
    <row r="20" spans="2:12" ht="16.2" hidden="1" thickBot="1" x14ac:dyDescent="0.35">
      <c r="B20" s="108"/>
      <c r="C20" s="100" t="s">
        <v>108</v>
      </c>
      <c r="D20" s="131">
        <v>10000</v>
      </c>
      <c r="E20" s="131">
        <v>6000</v>
      </c>
      <c r="F20" s="131">
        <v>8000</v>
      </c>
      <c r="G20" s="131">
        <v>12000</v>
      </c>
    </row>
    <row r="21" spans="2:12" ht="16.2" hidden="1" thickBot="1" x14ac:dyDescent="0.35">
      <c r="B21" s="108"/>
      <c r="C21" s="100" t="s">
        <v>109</v>
      </c>
      <c r="D21" s="131">
        <v>10450</v>
      </c>
      <c r="E21" s="131">
        <v>6337</v>
      </c>
      <c r="F21" s="131">
        <v>10000</v>
      </c>
      <c r="G21" s="131">
        <v>11000</v>
      </c>
    </row>
    <row r="22" spans="2:12" ht="16.2" hidden="1" thickBot="1" x14ac:dyDescent="0.35">
      <c r="B22" s="109" t="s">
        <v>110</v>
      </c>
      <c r="C22" s="101" t="s">
        <v>111</v>
      </c>
      <c r="D22" s="132">
        <v>0</v>
      </c>
      <c r="E22" s="132">
        <v>0</v>
      </c>
      <c r="F22" s="132">
        <v>0</v>
      </c>
      <c r="G22" s="132">
        <v>0</v>
      </c>
    </row>
    <row r="23" spans="2:12" ht="16.2" hidden="1" thickBot="1" x14ac:dyDescent="0.35">
      <c r="B23" s="116">
        <v>1.2</v>
      </c>
      <c r="C23" s="117" t="s">
        <v>112</v>
      </c>
      <c r="D23" s="133">
        <f>D24+D25+D26</f>
        <v>2378410</v>
      </c>
      <c r="E23" s="133">
        <f t="shared" ref="E23:G23" si="3">E24+E25+E26</f>
        <v>2789593</v>
      </c>
      <c r="F23" s="133">
        <f t="shared" si="3"/>
        <v>2985001</v>
      </c>
      <c r="G23" s="133">
        <f t="shared" si="3"/>
        <v>3102463</v>
      </c>
    </row>
    <row r="24" spans="2:12" ht="16.2" thickBot="1" x14ac:dyDescent="0.35">
      <c r="B24" s="110" t="s">
        <v>113</v>
      </c>
      <c r="C24" s="102" t="s">
        <v>114</v>
      </c>
      <c r="D24" s="134">
        <v>1112582</v>
      </c>
      <c r="E24" s="134">
        <v>1431545</v>
      </c>
      <c r="F24" s="134">
        <v>1526541</v>
      </c>
      <c r="G24" s="134">
        <v>1619468</v>
      </c>
    </row>
    <row r="25" spans="2:12" ht="16.2" thickBot="1" x14ac:dyDescent="0.35">
      <c r="B25" s="104" t="s">
        <v>115</v>
      </c>
      <c r="C25" s="96" t="s">
        <v>116</v>
      </c>
      <c r="D25" s="135">
        <v>939957</v>
      </c>
      <c r="E25" s="135">
        <v>993487</v>
      </c>
      <c r="F25" s="135">
        <v>1075671</v>
      </c>
      <c r="G25" s="135">
        <v>1081066</v>
      </c>
    </row>
    <row r="26" spans="2:12" ht="16.2" thickBot="1" x14ac:dyDescent="0.35">
      <c r="B26" s="111" t="s">
        <v>117</v>
      </c>
      <c r="C26" s="103" t="s">
        <v>118</v>
      </c>
      <c r="D26" s="136">
        <v>325871</v>
      </c>
      <c r="E26" s="136">
        <v>364561</v>
      </c>
      <c r="F26" s="136">
        <v>382789</v>
      </c>
      <c r="G26" s="136">
        <v>401929</v>
      </c>
    </row>
  </sheetData>
  <autoFilter ref="B4:G26">
    <filterColumn colId="1">
      <filters>
        <filter val="Granti i përgjithshëm"/>
        <filter val="Granti për arsim"/>
        <filter val="Granti për shëndetësi"/>
        <filter val="TË HYRAT KOMUNALE TOTALE"/>
        <filter val="TË HYRAT VETANAKE"/>
      </filters>
    </filterColumn>
  </autoFilter>
  <mergeCells count="1">
    <mergeCell ref="B2:G2"/>
  </mergeCells>
  <pageMargins left="0.2" right="0.2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L25"/>
  <sheetViews>
    <sheetView tabSelected="1" workbookViewId="0">
      <selection activeCell="T16" sqref="T16"/>
    </sheetView>
  </sheetViews>
  <sheetFormatPr defaultRowHeight="14.4" x14ac:dyDescent="0.3"/>
  <cols>
    <col min="1" max="1" width="3.88671875" customWidth="1"/>
    <col min="2" max="2" width="5.5546875" bestFit="1" customWidth="1"/>
    <col min="3" max="3" width="37.109375" customWidth="1"/>
    <col min="4" max="4" width="11.44140625" customWidth="1"/>
    <col min="5" max="6" width="11.5546875" bestFit="1" customWidth="1"/>
    <col min="9" max="11" width="11.5546875" bestFit="1" customWidth="1"/>
  </cols>
  <sheetData>
    <row r="2" spans="2:12" ht="15.6" x14ac:dyDescent="0.3">
      <c r="B2" s="262" t="s">
        <v>195</v>
      </c>
      <c r="C2" s="262"/>
      <c r="D2" s="262"/>
      <c r="E2" s="262"/>
      <c r="F2" s="262"/>
      <c r="G2" s="262"/>
    </row>
    <row r="3" spans="2:12" ht="15" thickBot="1" x14ac:dyDescent="0.35"/>
    <row r="4" spans="2:12" ht="31.8" thickBot="1" x14ac:dyDescent="0.35">
      <c r="B4" s="91" t="s">
        <v>0</v>
      </c>
      <c r="C4" s="92" t="s">
        <v>11</v>
      </c>
      <c r="D4" s="93" t="s">
        <v>169</v>
      </c>
      <c r="E4" s="93" t="s">
        <v>122</v>
      </c>
      <c r="F4" s="93" t="s">
        <v>170</v>
      </c>
    </row>
    <row r="5" spans="2:12" ht="16.2" hidden="1" thickBot="1" x14ac:dyDescent="0.35">
      <c r="B5" s="112">
        <v>1</v>
      </c>
      <c r="C5" s="113" t="s">
        <v>90</v>
      </c>
      <c r="D5" s="126">
        <f t="shared" ref="D5:F5" si="0">D6+D22</f>
        <v>2791663</v>
      </c>
      <c r="E5" s="126">
        <f t="shared" si="0"/>
        <v>3305030.25</v>
      </c>
      <c r="F5" s="126">
        <f t="shared" si="0"/>
        <v>3385440</v>
      </c>
      <c r="I5" s="122"/>
      <c r="J5" s="122"/>
      <c r="K5" s="122"/>
      <c r="L5" s="122"/>
    </row>
    <row r="6" spans="2:12" ht="16.2" hidden="1" thickBot="1" x14ac:dyDescent="0.35">
      <c r="B6" s="114">
        <v>1.1000000000000001</v>
      </c>
      <c r="C6" s="115" t="s">
        <v>91</v>
      </c>
      <c r="D6" s="127">
        <f t="shared" ref="D6:F6" si="1">D7+D8+D9+D15+D21</f>
        <v>560121</v>
      </c>
      <c r="E6" s="127">
        <f t="shared" si="1"/>
        <v>584968</v>
      </c>
      <c r="F6" s="127">
        <f t="shared" si="1"/>
        <v>611530</v>
      </c>
      <c r="H6" s="21"/>
      <c r="I6" s="121"/>
      <c r="J6" s="122"/>
      <c r="K6" s="122"/>
      <c r="L6" s="122"/>
    </row>
    <row r="7" spans="2:12" ht="16.2" thickBot="1" x14ac:dyDescent="0.35">
      <c r="B7" s="105" t="s">
        <v>92</v>
      </c>
      <c r="C7" s="97" t="s">
        <v>93</v>
      </c>
      <c r="D7" s="128">
        <v>105326</v>
      </c>
      <c r="E7" s="128">
        <v>107433</v>
      </c>
      <c r="F7" s="128">
        <v>110119</v>
      </c>
      <c r="I7" s="123"/>
      <c r="J7" s="54"/>
      <c r="K7" s="54"/>
      <c r="L7" s="122"/>
    </row>
    <row r="8" spans="2:12" ht="16.2" thickBot="1" x14ac:dyDescent="0.35">
      <c r="B8" s="106" t="s">
        <v>94</v>
      </c>
      <c r="C8" s="98" t="s">
        <v>95</v>
      </c>
      <c r="D8" s="129">
        <v>117411</v>
      </c>
      <c r="E8" s="129">
        <v>123281</v>
      </c>
      <c r="F8" s="129">
        <v>129445</v>
      </c>
      <c r="I8" s="120"/>
      <c r="J8" s="54"/>
      <c r="K8" s="54"/>
      <c r="L8" s="122"/>
    </row>
    <row r="9" spans="2:12" ht="16.2" hidden="1" thickBot="1" x14ac:dyDescent="0.35">
      <c r="B9" s="107" t="s">
        <v>96</v>
      </c>
      <c r="C9" s="99" t="s">
        <v>97</v>
      </c>
      <c r="D9" s="130">
        <f t="shared" ref="D9:F9" si="2">D10+D11+D12+D13+D14</f>
        <v>267884</v>
      </c>
      <c r="E9" s="130">
        <f t="shared" si="2"/>
        <v>282254</v>
      </c>
      <c r="F9" s="130">
        <f t="shared" si="2"/>
        <v>295466</v>
      </c>
      <c r="I9" s="120"/>
      <c r="J9" s="120"/>
      <c r="K9" s="120"/>
      <c r="L9" s="122"/>
    </row>
    <row r="10" spans="2:12" ht="16.2" thickBot="1" x14ac:dyDescent="0.35">
      <c r="B10" s="108"/>
      <c r="C10" s="100" t="s">
        <v>98</v>
      </c>
      <c r="D10" s="131">
        <v>189000</v>
      </c>
      <c r="E10" s="131">
        <v>200000</v>
      </c>
      <c r="F10" s="131">
        <v>208966</v>
      </c>
      <c r="I10" s="123"/>
      <c r="J10" s="123"/>
      <c r="K10" s="123"/>
      <c r="L10" s="122"/>
    </row>
    <row r="11" spans="2:12" ht="16.2" thickBot="1" x14ac:dyDescent="0.35">
      <c r="B11" s="108"/>
      <c r="C11" s="100" t="s">
        <v>99</v>
      </c>
      <c r="D11" s="131">
        <v>6884</v>
      </c>
      <c r="E11" s="131">
        <v>7200</v>
      </c>
      <c r="F11" s="131">
        <v>7500</v>
      </c>
      <c r="I11" s="121"/>
      <c r="J11" s="121"/>
      <c r="K11" s="121"/>
      <c r="L11" s="122"/>
    </row>
    <row r="12" spans="2:12" ht="16.2" thickBot="1" x14ac:dyDescent="0.35">
      <c r="B12" s="108"/>
      <c r="C12" s="100" t="s">
        <v>100</v>
      </c>
      <c r="D12" s="131">
        <v>30000</v>
      </c>
      <c r="E12" s="131">
        <v>32000</v>
      </c>
      <c r="F12" s="131">
        <v>33000</v>
      </c>
      <c r="I12" s="124"/>
      <c r="J12" s="124"/>
      <c r="K12" s="124"/>
      <c r="L12" s="122"/>
    </row>
    <row r="13" spans="2:12" ht="16.2" thickBot="1" x14ac:dyDescent="0.35">
      <c r="B13" s="108"/>
      <c r="C13" s="100" t="s">
        <v>101</v>
      </c>
      <c r="D13" s="131">
        <v>20000</v>
      </c>
      <c r="E13" s="131">
        <v>21054</v>
      </c>
      <c r="F13" s="131">
        <v>22000</v>
      </c>
      <c r="I13" s="118"/>
      <c r="J13" s="118"/>
      <c r="K13" s="118"/>
    </row>
    <row r="14" spans="2:12" ht="16.2" thickBot="1" x14ac:dyDescent="0.35">
      <c r="B14" s="108"/>
      <c r="C14" s="100" t="s">
        <v>102</v>
      </c>
      <c r="D14" s="131">
        <v>22000</v>
      </c>
      <c r="E14" s="131">
        <v>22000</v>
      </c>
      <c r="F14" s="131">
        <v>24000</v>
      </c>
      <c r="I14" s="119"/>
      <c r="J14" s="119"/>
      <c r="K14" s="119"/>
    </row>
    <row r="15" spans="2:12" ht="16.2" hidden="1" thickBot="1" x14ac:dyDescent="0.35">
      <c r="B15" s="107" t="s">
        <v>103</v>
      </c>
      <c r="C15" s="99" t="s">
        <v>104</v>
      </c>
      <c r="D15" s="130">
        <f t="shared" ref="D15:F15" si="3">D16+D17+D18+D19+D20</f>
        <v>69500</v>
      </c>
      <c r="E15" s="130">
        <f t="shared" si="3"/>
        <v>72000</v>
      </c>
      <c r="F15" s="130">
        <f t="shared" si="3"/>
        <v>76500</v>
      </c>
      <c r="I15" s="118"/>
      <c r="J15" s="118"/>
      <c r="K15" s="118"/>
    </row>
    <row r="16" spans="2:12" ht="16.2" thickBot="1" x14ac:dyDescent="0.35">
      <c r="B16" s="108"/>
      <c r="C16" s="100" t="s">
        <v>105</v>
      </c>
      <c r="D16" s="131">
        <v>6500</v>
      </c>
      <c r="E16" s="131">
        <v>6500</v>
      </c>
      <c r="F16" s="131">
        <v>6500</v>
      </c>
      <c r="I16" s="125"/>
      <c r="J16" s="125"/>
      <c r="K16" s="125"/>
    </row>
    <row r="17" spans="2:11" ht="16.2" thickBot="1" x14ac:dyDescent="0.35">
      <c r="B17" s="108"/>
      <c r="C17" s="100" t="s">
        <v>106</v>
      </c>
      <c r="D17" s="131">
        <v>18000</v>
      </c>
      <c r="E17" s="131">
        <v>18000</v>
      </c>
      <c r="F17" s="131">
        <v>20000</v>
      </c>
      <c r="I17" s="118"/>
      <c r="J17" s="118"/>
      <c r="K17" s="118"/>
    </row>
    <row r="18" spans="2:11" ht="16.2" thickBot="1" x14ac:dyDescent="0.35">
      <c r="B18" s="108"/>
      <c r="C18" s="100" t="s">
        <v>107</v>
      </c>
      <c r="D18" s="131">
        <v>10000</v>
      </c>
      <c r="E18" s="131">
        <v>10500</v>
      </c>
      <c r="F18" s="131">
        <v>11000</v>
      </c>
      <c r="I18" s="125"/>
      <c r="J18" s="125"/>
      <c r="K18" s="125"/>
    </row>
    <row r="19" spans="2:11" ht="16.2" thickBot="1" x14ac:dyDescent="0.35">
      <c r="B19" s="108"/>
      <c r="C19" s="100" t="s">
        <v>108</v>
      </c>
      <c r="D19" s="131">
        <v>17000</v>
      </c>
      <c r="E19" s="131">
        <v>18000</v>
      </c>
      <c r="F19" s="131">
        <v>19000</v>
      </c>
    </row>
    <row r="20" spans="2:11" ht="16.2" thickBot="1" x14ac:dyDescent="0.35">
      <c r="B20" s="108"/>
      <c r="C20" s="100" t="s">
        <v>109</v>
      </c>
      <c r="D20" s="131">
        <v>18000</v>
      </c>
      <c r="E20" s="131">
        <v>19000</v>
      </c>
      <c r="F20" s="131">
        <v>20000</v>
      </c>
    </row>
    <row r="21" spans="2:11" ht="16.2" hidden="1" thickBot="1" x14ac:dyDescent="0.35">
      <c r="B21" s="109" t="s">
        <v>110</v>
      </c>
      <c r="C21" s="101" t="s">
        <v>111</v>
      </c>
      <c r="D21" s="132">
        <v>0</v>
      </c>
      <c r="E21" s="132">
        <v>0</v>
      </c>
      <c r="F21" s="132">
        <v>0</v>
      </c>
    </row>
    <row r="22" spans="2:11" ht="16.2" hidden="1" thickBot="1" x14ac:dyDescent="0.35">
      <c r="B22" s="116">
        <v>1.2</v>
      </c>
      <c r="C22" s="117" t="s">
        <v>112</v>
      </c>
      <c r="D22" s="133">
        <f t="shared" ref="D22:F22" si="4">D23+D24+D25</f>
        <v>2231542</v>
      </c>
      <c r="E22" s="133">
        <f t="shared" si="4"/>
        <v>2720062.25</v>
      </c>
      <c r="F22" s="133">
        <f t="shared" si="4"/>
        <v>2773910</v>
      </c>
    </row>
    <row r="23" spans="2:11" ht="16.2" hidden="1" thickBot="1" x14ac:dyDescent="0.35">
      <c r="B23" s="110" t="s">
        <v>113</v>
      </c>
      <c r="C23" s="102" t="s">
        <v>114</v>
      </c>
      <c r="D23" s="134">
        <v>1055957</v>
      </c>
      <c r="E23" s="134">
        <v>1103222.3700000001</v>
      </c>
      <c r="F23" s="134">
        <v>1149557</v>
      </c>
    </row>
    <row r="24" spans="2:11" ht="16.2" hidden="1" thickBot="1" x14ac:dyDescent="0.35">
      <c r="B24" s="104" t="s">
        <v>115</v>
      </c>
      <c r="C24" s="96" t="s">
        <v>116</v>
      </c>
      <c r="D24" s="135">
        <v>849714</v>
      </c>
      <c r="E24" s="135">
        <v>983028.45</v>
      </c>
      <c r="F24" s="135">
        <v>987373</v>
      </c>
    </row>
    <row r="25" spans="2:11" ht="16.2" hidden="1" thickBot="1" x14ac:dyDescent="0.35">
      <c r="B25" s="111" t="s">
        <v>117</v>
      </c>
      <c r="C25" s="103" t="s">
        <v>118</v>
      </c>
      <c r="D25" s="136">
        <v>325871</v>
      </c>
      <c r="E25" s="136">
        <v>633811.43000000005</v>
      </c>
      <c r="F25" s="136">
        <v>636980</v>
      </c>
    </row>
  </sheetData>
  <autoFilter ref="B4:F25">
    <filterColumn colId="1">
      <filters>
        <filter val="Bashkë-pagesat për arsim"/>
        <filter val="Bashkë-pagesat për shëndetësi"/>
        <filter val="Certifikatat dhe dokumentet zyrtare"/>
        <filter val="Lejet për ndërtesa"/>
        <filter val="Licencat dhe lejet"/>
        <filter val="Ngarkesat rregullatore"/>
        <filter val="Ngarkesat tjera komunale"/>
        <filter val="Taksat e pajisjeve motorike"/>
        <filter val="Taksat tjera komunale"/>
        <filter val="Tatimi në pronë"/>
        <filter val="Tatimi në tokë"/>
        <filter val="Të hyrat nga qiraja"/>
      </filters>
    </filterColumn>
  </autoFilter>
  <mergeCells count="1">
    <mergeCell ref="B2:G2"/>
  </mergeCells>
  <pageMargins left="0.2" right="0.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 4.1. Buxheti 2023</vt:lpstr>
      <vt:lpstr>Tab 4.2. Kapitalet 2023-2025</vt:lpstr>
      <vt:lpstr>Tab 4.3 Plani afatmesem 2022-24</vt:lpstr>
      <vt:lpstr>Aneks 1</vt:lpstr>
      <vt:lpstr>Aneks 2</vt:lpstr>
      <vt:lpstr>Aneks 3</vt:lpstr>
      <vt:lpstr>Aneks 4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NB</cp:lastModifiedBy>
  <cp:lastPrinted>2021-11-02T10:36:14Z</cp:lastPrinted>
  <dcterms:created xsi:type="dcterms:W3CDTF">2020-06-04T21:08:44Z</dcterms:created>
  <dcterms:modified xsi:type="dcterms:W3CDTF">2022-11-29T05:42:41Z</dcterms:modified>
</cp:coreProperties>
</file>